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0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'BS'!$A$1:$F$67</definedName>
    <definedName name="_xlnm.Print_Area" localSheetId="3">'CS'!$A$1:$H$56</definedName>
    <definedName name="_xlnm.Print_Area" localSheetId="2">'EQUITY'!$A$1:$K$62</definedName>
    <definedName name="_xlnm.Print_Area" localSheetId="0">'IS'!$A$1:$J$64</definedName>
  </definedNames>
  <calcPr fullCalcOnLoad="1"/>
</workbook>
</file>

<file path=xl/sharedStrings.xml><?xml version="1.0" encoding="utf-8"?>
<sst xmlns="http://schemas.openxmlformats.org/spreadsheetml/2006/main" count="292" uniqueCount="163">
  <si>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</si>
  <si>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</si>
  <si>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</si>
  <si>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</si>
  <si>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</si>
  <si>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</si>
  <si>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</si>
  <si>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</si>
  <si>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</si>
  <si>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</si>
  <si>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</si>
  <si>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</si>
  <si>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</si>
  <si>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</si>
  <si>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</si>
  <si>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</si>
  <si>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</si>
  <si>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</si>
  <si>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</si>
  <si>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</si>
  <si>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</si>
  <si>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</si>
  <si>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</si>
  <si>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</si>
  <si>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</si>
  <si>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</si>
  <si>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</si>
  <si>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</si>
  <si>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</si>
  <si>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</si>
  <si>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</si>
  <si>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</si>
  <si>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</si>
  <si>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</si>
  <si>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- basic</t>
  </si>
  <si>
    <t xml:space="preserve"> (Incorporated in Malaysia)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</si>
  <si>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</si>
  <si>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</si>
  <si>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</si>
  <si>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Bank overdraft</t>
  </si>
  <si>
    <t>Cash and cash equivalents comprise:-</t>
  </si>
  <si>
    <t>Debentures</t>
  </si>
  <si>
    <t>Taxation</t>
  </si>
  <si>
    <t xml:space="preserve">  Deposits with licensed financial institutions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</si>
  <si>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</si>
  <si>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</si>
  <si>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</si>
  <si>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</si>
  <si>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</si>
  <si>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</si>
  <si>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</si>
  <si>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</si>
  <si>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>YEAR ENDED</t>
  </si>
  <si>
    <t xml:space="preserve">  Property development costs</t>
  </si>
  <si>
    <t>Associated companies</t>
  </si>
  <si>
    <t>Cash and bank balances</t>
  </si>
  <si>
    <t xml:space="preserve"> Dividend paid</t>
  </si>
  <si>
    <t>(The figures have not been audited)</t>
  </si>
  <si>
    <t>CONDENSED CONSOLIDATED INCOME STATEMENTS</t>
  </si>
  <si>
    <t xml:space="preserve">          (The Condensed Consolidated Balance Sheets should be read in conjunction with the Audited</t>
  </si>
  <si>
    <t>CONDENSED CONSOLIDATED BALANCE SHEETS</t>
  </si>
  <si>
    <t xml:space="preserve"> (The figures have not been audited)</t>
  </si>
  <si>
    <t>CONDENSED CONSOLIDATED CASH FLOW STATEMENTS</t>
  </si>
  <si>
    <t xml:space="preserve">(The Condensed Consolidated Income Statements should be read in conjunction with the Audited Financial </t>
  </si>
  <si>
    <t xml:space="preserve">(The Condensed Consolidated Cash Flow Statements should be read in conjunction with the Audited Financial </t>
  </si>
  <si>
    <t xml:space="preserve">  Amount owing from associated companies</t>
  </si>
  <si>
    <t>Deferred tax liabilities</t>
  </si>
  <si>
    <t>equity</t>
  </si>
  <si>
    <t>Minority</t>
  </si>
  <si>
    <t>ASSETS</t>
  </si>
  <si>
    <t>CURRENT LIABILITIES</t>
  </si>
  <si>
    <t>Net assets per share attributable to equity holders of the parents(RM)</t>
  </si>
  <si>
    <t>Investment properties</t>
  </si>
  <si>
    <t>Attributable to:</t>
  </si>
  <si>
    <t>Gross profit</t>
  </si>
  <si>
    <t>Other operating income</t>
  </si>
  <si>
    <t>Cash Flow From Operating Activities</t>
  </si>
  <si>
    <t>Adjustment for non-cash and non-operating items</t>
  </si>
  <si>
    <t>Operating Profit Before Working Capital Changes</t>
  </si>
  <si>
    <t>Changes In Working Capital:</t>
  </si>
  <si>
    <t xml:space="preserve">  Net change in current assets</t>
  </si>
  <si>
    <t xml:space="preserve">  Net change in current liabilities</t>
  </si>
  <si>
    <t>Cash Generated From Operations</t>
  </si>
  <si>
    <t xml:space="preserve">  Exchange fluctuation reserve</t>
  </si>
  <si>
    <t>Net Cash Generated From Operating Activities</t>
  </si>
  <si>
    <t>Cost of sales</t>
  </si>
  <si>
    <t>Share of results of associated companies</t>
  </si>
  <si>
    <t xml:space="preserve"> Warrant conversion</t>
  </si>
  <si>
    <t xml:space="preserve">  Tax recoverable</t>
  </si>
  <si>
    <t>Equity holders of the parent</t>
  </si>
  <si>
    <t>interests</t>
  </si>
  <si>
    <t>Retained</t>
  </si>
  <si>
    <t>earnings</t>
  </si>
  <si>
    <t>Prepaid lease payments</t>
  </si>
  <si>
    <t xml:space="preserve">  Short term investments</t>
  </si>
  <si>
    <t xml:space="preserve">  Hire purchase creditors</t>
  </si>
  <si>
    <t xml:space="preserve">  Bank borrowings</t>
  </si>
  <si>
    <t>EQUITY</t>
  </si>
  <si>
    <t>EQUITY ATTRIBUTABLE TO SHAREHOLDERS</t>
  </si>
  <si>
    <t>TOTAL EQUITY</t>
  </si>
  <si>
    <t>CURRENT ASSETS</t>
  </si>
  <si>
    <t>NET CURRENT ASSETS</t>
  </si>
  <si>
    <t>NON-CURRENT LIABILITIES</t>
  </si>
  <si>
    <t>Hire purchase creditors</t>
  </si>
  <si>
    <t>Bank borrowings</t>
  </si>
  <si>
    <t xml:space="preserve"> At 1 April 2008</t>
  </si>
  <si>
    <t>Treasury</t>
  </si>
  <si>
    <t>shares</t>
  </si>
  <si>
    <t>Treasury shares</t>
  </si>
  <si>
    <t xml:space="preserve"> Shares repurchased</t>
  </si>
  <si>
    <t>...Distributable...</t>
  </si>
  <si>
    <t xml:space="preserve">.……..Equity Attributable to Shareholders of the Company……... </t>
  </si>
  <si>
    <t>Total</t>
  </si>
  <si>
    <t>Exchange</t>
  </si>
  <si>
    <t>fluctuation</t>
  </si>
  <si>
    <t>reserve</t>
  </si>
  <si>
    <t>Capital</t>
  </si>
  <si>
    <t>Share</t>
  </si>
  <si>
    <t>premium</t>
  </si>
  <si>
    <t>capital</t>
  </si>
  <si>
    <t>Short term investments</t>
  </si>
  <si>
    <t xml:space="preserve"> CONDENSED CONSOLIDATED STATEMENTS OF CHANGES IN EQUITY  </t>
  </si>
  <si>
    <t>Deposits with licensed financial institutions</t>
  </si>
  <si>
    <t>Less: Deposits pledged to licensed financial institutions</t>
  </si>
  <si>
    <t>31/03/09</t>
  </si>
  <si>
    <t>Statements of the Group for the financial year ended 31 March 2009)</t>
  </si>
  <si>
    <t xml:space="preserve">            Financial Statements of the Group for the financial year ended 31 March 2009)      </t>
  </si>
  <si>
    <t xml:space="preserve"> At 1 April 2009</t>
  </si>
  <si>
    <t xml:space="preserve">  Tax paid (net of tax refund)</t>
  </si>
  <si>
    <t>Net Cash Used In Investing Activities</t>
  </si>
  <si>
    <t>Profit before taxation</t>
  </si>
  <si>
    <t>Share application monies</t>
  </si>
  <si>
    <t>...……..Non-Distributable…………</t>
  </si>
  <si>
    <t>application</t>
  </si>
  <si>
    <t>monies</t>
  </si>
  <si>
    <t xml:space="preserve">     difference </t>
  </si>
  <si>
    <t xml:space="preserve"> Currency translation</t>
  </si>
  <si>
    <t xml:space="preserve">     the income statements</t>
  </si>
  <si>
    <t xml:space="preserve"> Net gains not recognised in </t>
  </si>
  <si>
    <t xml:space="preserve"> Net gains not recognised in</t>
  </si>
  <si>
    <t>NET INCREASE/(DECREASE) IN CASH AND CASH EQUIVALENTS</t>
  </si>
  <si>
    <t>N/A</t>
  </si>
  <si>
    <t>Net Cash From/(Used In) Financing Activities</t>
  </si>
  <si>
    <t>Quarterly report on consolidated results for the fourth quarter ended 31 March 2010</t>
  </si>
  <si>
    <t>YEAR TO DATE</t>
  </si>
  <si>
    <t>31/03/10</t>
  </si>
  <si>
    <t>31/03/2009</t>
  </si>
  <si>
    <t>31/03/2010</t>
  </si>
  <si>
    <t>CASH AND CASH EQUIVALENTS AT END OF FINANCIAL YEAR</t>
  </si>
  <si>
    <t>CASH AND CASH EQUIVALENTS AT BEGINNING OF FINANCIAL YEAR</t>
  </si>
  <si>
    <t>FOR THE FOURTH QUARTER ENDED 31 MARCH 2010</t>
  </si>
  <si>
    <t xml:space="preserve"> FOR THE FOURTH QUARTER ENDED 31 MARCH 2010</t>
  </si>
  <si>
    <t>Reduction of tax rate</t>
  </si>
  <si>
    <t xml:space="preserve"> Profit for the financial year</t>
  </si>
  <si>
    <t xml:space="preserve"> At 31 March 2009</t>
  </si>
  <si>
    <t xml:space="preserve"> At 31 March 2010</t>
  </si>
  <si>
    <t xml:space="preserve"> Acquisition of a subsidiary</t>
  </si>
  <si>
    <t xml:space="preserve">    company</t>
  </si>
  <si>
    <t>Land held for development</t>
  </si>
  <si>
    <t xml:space="preserve">     Statements of the Group for the financial year ended 31 March 2009)</t>
  </si>
  <si>
    <t>(The Condensed Consolidated Statements Of Changes In Equity should be read in conjunction with the Audited Financial</t>
  </si>
  <si>
    <t>Profit for the financial year</t>
  </si>
  <si>
    <t>CUMULATIVE QUARTER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</si>
</sst>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  <numFmt numFmtId="171" formatCode="[$-409]dddd\,\ mmmm\ dd\,\ yyyy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</numFmts>
  <fonts count="12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  <font>
      <sz val="10.5"/>
      <color indexed="8"/>
      <name val="Footlight MT Light"/>
      <family val="1"/>
    </font>
    <font>
      <sz val="10.5"/>
      <name val="Footlight MT Light"/>
      <family val="1"/>
    </font>
    <font>
      <b/>
      <sz val="10.5"/>
      <color indexed="8"/>
      <name val="Footlight MT Light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Alignment="1">
      <alignment horizontal="right"/>
    </xf>
    <xf numFmtId="175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1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0" xfId="15" applyNumberFormat="1" applyFont="1" applyAlignment="1">
      <alignment horizontal="right"/>
    </xf>
    <xf numFmtId="175" fontId="3" fillId="0" borderId="14" xfId="15" applyNumberFormat="1" applyFont="1" applyBorder="1" applyAlignment="1">
      <alignment horizontal="right"/>
    </xf>
    <xf numFmtId="175" fontId="3" fillId="0" borderId="5" xfId="15" applyNumberFormat="1" applyFont="1" applyBorder="1" applyAlignment="1">
      <alignment horizontal="right"/>
    </xf>
    <xf numFmtId="175" fontId="3" fillId="0" borderId="5" xfId="15" applyNumberFormat="1" applyFont="1" applyBorder="1" applyAlignment="1">
      <alignment/>
    </xf>
    <xf numFmtId="37" fontId="3" fillId="0" borderId="15" xfId="0" applyFont="1" applyBorder="1" applyAlignment="1">
      <alignment/>
    </xf>
    <xf numFmtId="175" fontId="3" fillId="0" borderId="16" xfId="15" applyNumberFormat="1" applyFont="1" applyBorder="1" applyAlignment="1">
      <alignment horizontal="right"/>
    </xf>
    <xf numFmtId="175" fontId="3" fillId="0" borderId="3" xfId="15" applyNumberFormat="1" applyFont="1" applyBorder="1" applyAlignment="1">
      <alignment horizontal="right"/>
    </xf>
    <xf numFmtId="175" fontId="3" fillId="0" borderId="3" xfId="15" applyNumberFormat="1" applyFont="1" applyBorder="1" applyAlignment="1">
      <alignment/>
    </xf>
    <xf numFmtId="37" fontId="3" fillId="0" borderId="17" xfId="0" applyFont="1" applyBorder="1" applyAlignment="1">
      <alignment/>
    </xf>
    <xf numFmtId="175" fontId="3" fillId="0" borderId="4" xfId="15" applyNumberFormat="1" applyFont="1" applyBorder="1" applyAlignment="1">
      <alignment horizontal="right"/>
    </xf>
    <xf numFmtId="43" fontId="2" fillId="0" borderId="0" xfId="15" applyFont="1" applyAlignment="1" applyProtection="1">
      <alignment horizontal="right"/>
      <protection/>
    </xf>
    <xf numFmtId="175" fontId="3" fillId="0" borderId="18" xfId="15" applyNumberFormat="1" applyFont="1" applyBorder="1" applyAlignment="1">
      <alignment horizontal="right"/>
    </xf>
    <xf numFmtId="175" fontId="3" fillId="0" borderId="0" xfId="15" applyNumberFormat="1" applyFont="1" applyBorder="1" applyAlignment="1">
      <alignment horizontal="right"/>
    </xf>
    <xf numFmtId="175" fontId="3" fillId="0" borderId="0" xfId="15" applyNumberFormat="1" applyFont="1" applyBorder="1" applyAlignment="1">
      <alignment/>
    </xf>
    <xf numFmtId="37" fontId="3" fillId="0" borderId="19" xfId="0" applyFont="1" applyBorder="1" applyAlignment="1">
      <alignment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center"/>
      <protection/>
    </xf>
    <xf numFmtId="37" fontId="10" fillId="0" borderId="0" xfId="0" applyFont="1" applyAlignment="1">
      <alignment/>
    </xf>
    <xf numFmtId="37" fontId="11" fillId="0" borderId="0" xfId="0" applyNumberFormat="1" applyFont="1" applyAlignment="1" applyProtection="1">
      <alignment/>
      <protection/>
    </xf>
    <xf numFmtId="37" fontId="4" fillId="0" borderId="0" xfId="0" applyFont="1" applyBorder="1" applyAlignment="1">
      <alignment horizontal="center"/>
    </xf>
    <xf numFmtId="37" fontId="3" fillId="0" borderId="0" xfId="0" applyFont="1" applyAlignment="1">
      <alignment horizontal="center"/>
    </xf>
    <xf numFmtId="37" fontId="1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61"/>
  <sheetViews>
    <sheetView showGridLines="0" tabSelected="1" defaultGridColor="0" zoomScale="85" zoomScaleNormal="85" colorId="22" workbookViewId="0" topLeftCell="A1">
      <selection activeCell="H10" sqref="H10"/>
    </sheetView>
  </sheetViews>
  <sheetFormatPr defaultColWidth="9.77734375" defaultRowHeight="15"/>
  <cols>
    <col min="1" max="1" width="1.2265625" style="2" customWidth="1"/>
    <col min="2" max="2" width="0.671875" style="2" customWidth="1"/>
    <col min="3" max="3" width="32.4453125" style="2" customWidth="1"/>
    <col min="4" max="4" width="8.88671875" style="2" customWidth="1"/>
    <col min="5" max="5" width="3.6640625" style="2" customWidth="1"/>
    <col min="6" max="6" width="11.3359375" style="2" customWidth="1"/>
    <col min="7" max="7" width="1.5625" style="2" customWidth="1"/>
    <col min="8" max="8" width="7.3359375" style="2" customWidth="1"/>
    <col min="9" max="9" width="1.33203125" style="2" customWidth="1"/>
    <col min="10" max="10" width="12.3359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143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57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58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s="89" customFormat="1" ht="13.5">
      <c r="A9" s="86"/>
      <c r="B9" s="86"/>
      <c r="C9" s="86"/>
      <c r="D9" s="90" t="s">
        <v>23</v>
      </c>
      <c r="E9" s="86"/>
      <c r="F9" s="86"/>
      <c r="G9" s="86"/>
      <c r="H9" s="93" t="s">
        <v>162</v>
      </c>
      <c r="I9" s="86"/>
      <c r="J9" s="86"/>
      <c r="K9" s="88"/>
      <c r="L9" s="86"/>
      <c r="M9" s="86"/>
      <c r="N9" s="86"/>
      <c r="O9" s="86"/>
      <c r="P9" s="88"/>
      <c r="Q9" s="86"/>
      <c r="R9" s="88"/>
    </row>
    <row r="10" spans="1:18" s="89" customFormat="1" ht="13.5">
      <c r="A10" s="86"/>
      <c r="B10" s="86"/>
      <c r="C10" s="86"/>
      <c r="D10" s="87" t="s">
        <v>24</v>
      </c>
      <c r="E10" s="87"/>
      <c r="F10" s="87" t="s">
        <v>25</v>
      </c>
      <c r="G10" s="87"/>
      <c r="H10" s="87" t="s">
        <v>3</v>
      </c>
      <c r="I10" s="87"/>
      <c r="J10" s="87" t="s">
        <v>25</v>
      </c>
      <c r="K10" s="88"/>
      <c r="L10" s="86"/>
      <c r="M10" s="86"/>
      <c r="N10" s="86"/>
      <c r="O10" s="86"/>
      <c r="P10" s="88"/>
      <c r="Q10" s="86"/>
      <c r="R10" s="88"/>
    </row>
    <row r="11" spans="1:18" s="89" customFormat="1" ht="13.5">
      <c r="A11" s="86"/>
      <c r="B11" s="86"/>
      <c r="C11" s="86"/>
      <c r="D11" s="87" t="s">
        <v>26</v>
      </c>
      <c r="E11" s="87"/>
      <c r="F11" s="87" t="s">
        <v>27</v>
      </c>
      <c r="G11" s="87"/>
      <c r="H11" s="87" t="s">
        <v>26</v>
      </c>
      <c r="I11" s="87"/>
      <c r="J11" s="87" t="s">
        <v>27</v>
      </c>
      <c r="K11" s="88"/>
      <c r="L11" s="86"/>
      <c r="M11" s="86"/>
      <c r="N11" s="86"/>
      <c r="O11" s="86"/>
      <c r="P11" s="88"/>
      <c r="Q11" s="86"/>
      <c r="R11" s="88"/>
    </row>
    <row r="12" spans="1:18" s="89" customFormat="1" ht="13.5">
      <c r="A12" s="86"/>
      <c r="B12" s="86"/>
      <c r="C12" s="86"/>
      <c r="D12" s="87" t="s">
        <v>5</v>
      </c>
      <c r="E12" s="87"/>
      <c r="F12" s="87" t="s">
        <v>5</v>
      </c>
      <c r="G12" s="87"/>
      <c r="H12" s="87" t="s">
        <v>28</v>
      </c>
      <c r="I12" s="87"/>
      <c r="J12" s="87" t="s">
        <v>144</v>
      </c>
      <c r="K12" s="88"/>
      <c r="L12" s="86"/>
      <c r="M12" s="86"/>
      <c r="N12" s="86"/>
      <c r="O12" s="86"/>
      <c r="P12" s="88"/>
      <c r="Q12" s="86"/>
      <c r="R12" s="88"/>
    </row>
    <row r="13" spans="1:18" ht="15">
      <c r="A13" s="1"/>
      <c r="B13" s="1"/>
      <c r="C13" s="1"/>
      <c r="D13" s="63" t="s">
        <v>145</v>
      </c>
      <c r="E13" s="12"/>
      <c r="F13" s="63" t="s">
        <v>124</v>
      </c>
      <c r="G13" s="12"/>
      <c r="H13" s="12" t="str">
        <f>D13</f>
        <v>31/03/10</v>
      </c>
      <c r="I13" s="12"/>
      <c r="J13" s="12" t="str">
        <f>F13</f>
        <v>31/03/09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29</v>
      </c>
      <c r="D16" s="15">
        <v>20699</v>
      </c>
      <c r="E16" s="15"/>
      <c r="F16" s="15">
        <v>19647</v>
      </c>
      <c r="G16" s="15"/>
      <c r="H16" s="15">
        <v>106840</v>
      </c>
      <c r="I16" s="15"/>
      <c r="J16" s="15">
        <v>114890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85</v>
      </c>
      <c r="D18" s="16">
        <v>-15113</v>
      </c>
      <c r="E18" s="15"/>
      <c r="F18" s="16">
        <v>-10690</v>
      </c>
      <c r="G18" s="15"/>
      <c r="H18" s="16">
        <v>-67356</v>
      </c>
      <c r="I18" s="15"/>
      <c r="J18" s="16">
        <v>-69220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5"/>
      <c r="E19" s="25"/>
      <c r="F19" s="25"/>
      <c r="G19" s="25"/>
      <c r="H19" s="25"/>
      <c r="I19" s="25"/>
      <c r="J19" s="25"/>
      <c r="K19" s="17"/>
      <c r="L19" s="1"/>
      <c r="M19" s="1"/>
      <c r="N19" s="1"/>
      <c r="O19" s="1"/>
      <c r="P19" s="1"/>
      <c r="Q19" s="1"/>
      <c r="R19" s="1"/>
    </row>
    <row r="20" spans="1:19" ht="20.25" customHeight="1">
      <c r="A20" s="1"/>
      <c r="B20" s="1"/>
      <c r="C20" s="1" t="s">
        <v>74</v>
      </c>
      <c r="D20" s="1">
        <f>SUM(D16:D18)</f>
        <v>5586</v>
      </c>
      <c r="E20" s="1"/>
      <c r="F20" s="1">
        <f>SUM(F16:F18)</f>
        <v>8957</v>
      </c>
      <c r="G20" s="1"/>
      <c r="H20" s="1">
        <f>SUM(H16:H18)</f>
        <v>39484</v>
      </c>
      <c r="I20" s="1"/>
      <c r="J20" s="1">
        <f>SUM(J16:J18)</f>
        <v>45670</v>
      </c>
      <c r="K20" s="17"/>
      <c r="L20" s="1"/>
      <c r="M20" s="1"/>
      <c r="N20" s="1"/>
      <c r="O20" s="15"/>
      <c r="P20" s="15"/>
      <c r="Q20" s="15"/>
      <c r="R20" s="15"/>
      <c r="S20" s="27"/>
    </row>
    <row r="21" spans="1:19" ht="6" customHeight="1">
      <c r="A21" s="1"/>
      <c r="B21" s="1"/>
      <c r="C21" s="1"/>
      <c r="D21" s="15"/>
      <c r="E21" s="15"/>
      <c r="F21" s="15"/>
      <c r="G21" s="15"/>
      <c r="H21" s="15"/>
      <c r="I21" s="15"/>
      <c r="J21" s="15"/>
      <c r="K21" s="17"/>
      <c r="L21" s="1"/>
      <c r="M21" s="1"/>
      <c r="N21" s="1"/>
      <c r="O21" s="15"/>
      <c r="P21" s="15"/>
      <c r="Q21" s="15"/>
      <c r="R21" s="15"/>
      <c r="S21" s="27"/>
    </row>
    <row r="22" spans="1:19" ht="12" customHeight="1">
      <c r="A22" s="1"/>
      <c r="B22" s="1"/>
      <c r="C22" s="1" t="s">
        <v>75</v>
      </c>
      <c r="D22" s="15">
        <v>7198</v>
      </c>
      <c r="E22" s="15"/>
      <c r="F22" s="15">
        <v>319</v>
      </c>
      <c r="G22" s="15"/>
      <c r="H22" s="15">
        <v>8657</v>
      </c>
      <c r="I22" s="15"/>
      <c r="J22" s="15">
        <v>1722</v>
      </c>
      <c r="K22" s="17"/>
      <c r="L22" s="1"/>
      <c r="M22" s="1"/>
      <c r="N22" s="1"/>
      <c r="O22" s="15"/>
      <c r="P22" s="15"/>
      <c r="Q22" s="15"/>
      <c r="R22" s="15"/>
      <c r="S22" s="27"/>
    </row>
    <row r="23" spans="1:19" ht="7.5" customHeight="1">
      <c r="A23" s="1"/>
      <c r="B23" s="1"/>
      <c r="C23" s="1"/>
      <c r="D23" s="15"/>
      <c r="E23" s="15"/>
      <c r="F23" s="15"/>
      <c r="G23" s="15"/>
      <c r="H23" s="15"/>
      <c r="I23" s="15"/>
      <c r="J23" s="15"/>
      <c r="K23" s="17"/>
      <c r="L23" s="1"/>
      <c r="M23" s="1"/>
      <c r="N23" s="1"/>
      <c r="O23" s="15"/>
      <c r="P23" s="15"/>
      <c r="Q23" s="15"/>
      <c r="R23" s="15"/>
      <c r="S23" s="27"/>
    </row>
    <row r="24" spans="1:19" ht="12" customHeight="1">
      <c r="A24" s="1"/>
      <c r="B24" s="1"/>
      <c r="C24" s="1" t="s">
        <v>32</v>
      </c>
      <c r="D24" s="15">
        <v>-5198</v>
      </c>
      <c r="E24" s="15"/>
      <c r="F24" s="15">
        <v>-4379</v>
      </c>
      <c r="G24" s="15"/>
      <c r="H24" s="15">
        <v>-21293</v>
      </c>
      <c r="I24" s="15"/>
      <c r="J24" s="15">
        <v>-20458</v>
      </c>
      <c r="K24" s="17"/>
      <c r="L24" s="1"/>
      <c r="M24" s="1"/>
      <c r="N24" s="1"/>
      <c r="O24" s="15"/>
      <c r="P24" s="15"/>
      <c r="Q24" s="15"/>
      <c r="R24" s="15"/>
      <c r="S24" s="27"/>
    </row>
    <row r="25" spans="1:19" ht="7.5" customHeight="1">
      <c r="A25" s="1"/>
      <c r="B25" s="1"/>
      <c r="C25" s="1"/>
      <c r="D25" s="15"/>
      <c r="E25" s="15"/>
      <c r="F25" s="15"/>
      <c r="G25" s="15"/>
      <c r="H25" s="15"/>
      <c r="I25" s="15"/>
      <c r="J25" s="15"/>
      <c r="K25" s="17"/>
      <c r="L25" s="1"/>
      <c r="M25" s="1"/>
      <c r="N25" s="1"/>
      <c r="O25" s="15"/>
      <c r="P25" s="15"/>
      <c r="Q25" s="15"/>
      <c r="R25" s="15"/>
      <c r="S25" s="27"/>
    </row>
    <row r="26" spans="1:19" ht="15">
      <c r="A26" s="1"/>
      <c r="B26" s="1"/>
      <c r="C26" s="1" t="s">
        <v>30</v>
      </c>
      <c r="D26" s="15">
        <v>-1347</v>
      </c>
      <c r="E26" s="15"/>
      <c r="F26" s="15">
        <v>-1034</v>
      </c>
      <c r="G26" s="15"/>
      <c r="H26" s="15">
        <v>-5250</v>
      </c>
      <c r="I26" s="15"/>
      <c r="J26" s="15">
        <v>-5891</v>
      </c>
      <c r="K26" s="17"/>
      <c r="L26" s="1"/>
      <c r="M26" s="1"/>
      <c r="N26" s="1"/>
      <c r="O26" s="15"/>
      <c r="P26" s="15"/>
      <c r="Q26" s="15"/>
      <c r="R26" s="15"/>
      <c r="S26" s="27"/>
    </row>
    <row r="27" spans="1:19" ht="7.5" customHeight="1">
      <c r="A27" s="1"/>
      <c r="B27" s="1"/>
      <c r="C27" s="1"/>
      <c r="D27" s="33"/>
      <c r="E27" s="15"/>
      <c r="F27" s="33"/>
      <c r="G27" s="15"/>
      <c r="H27" s="33"/>
      <c r="I27" s="15"/>
      <c r="J27" s="33"/>
      <c r="K27" s="17"/>
      <c r="L27" s="1"/>
      <c r="M27" s="1"/>
      <c r="N27" s="1"/>
      <c r="O27" s="15"/>
      <c r="P27" s="15"/>
      <c r="Q27" s="15"/>
      <c r="R27" s="15"/>
      <c r="S27" s="27"/>
    </row>
    <row r="28" spans="1:19" ht="15">
      <c r="A28" s="1"/>
      <c r="B28" s="1"/>
      <c r="C28" s="1" t="s">
        <v>86</v>
      </c>
      <c r="D28" s="25">
        <v>-1025</v>
      </c>
      <c r="E28" s="25"/>
      <c r="F28" s="25">
        <v>699</v>
      </c>
      <c r="G28" s="25"/>
      <c r="H28" s="25">
        <v>574</v>
      </c>
      <c r="I28" s="25"/>
      <c r="J28" s="25">
        <v>2345</v>
      </c>
      <c r="K28" s="17"/>
      <c r="L28" s="1"/>
      <c r="M28" s="1"/>
      <c r="N28" s="1"/>
      <c r="O28" s="15"/>
      <c r="P28" s="16"/>
      <c r="Q28" s="15"/>
      <c r="R28" s="16"/>
      <c r="S28" s="27"/>
    </row>
    <row r="29" spans="1:19" ht="10.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7"/>
      <c r="L29" s="1"/>
      <c r="M29" s="1"/>
      <c r="N29" s="1"/>
      <c r="O29" s="15"/>
      <c r="P29" s="15"/>
      <c r="Q29" s="15"/>
      <c r="R29" s="15"/>
      <c r="S29" s="27"/>
    </row>
    <row r="30" spans="1:19" ht="15" hidden="1">
      <c r="A30" s="1"/>
      <c r="B30" s="1"/>
      <c r="C30" s="1" t="s">
        <v>50</v>
      </c>
      <c r="K30" s="17"/>
      <c r="L30" s="1"/>
      <c r="M30" s="15"/>
      <c r="N30" s="1"/>
      <c r="O30" s="15"/>
      <c r="P30" s="16"/>
      <c r="Q30" s="15"/>
      <c r="R30" s="16"/>
      <c r="S30" s="27"/>
    </row>
    <row r="31" spans="1:19" ht="15" hidden="1">
      <c r="A31" s="1"/>
      <c r="B31" s="1"/>
      <c r="C31" s="1" t="s">
        <v>49</v>
      </c>
      <c r="D31" s="1">
        <f>SUM(D20:D29)</f>
        <v>5214</v>
      </c>
      <c r="E31" s="1"/>
      <c r="F31" s="1">
        <f>SUM(F20:F29)</f>
        <v>4562</v>
      </c>
      <c r="G31" s="1"/>
      <c r="H31" s="1">
        <f>SUM(H20:H29)</f>
        <v>22172</v>
      </c>
      <c r="I31" s="1"/>
      <c r="J31" s="1">
        <f>SUM(J20:J29)</f>
        <v>23388</v>
      </c>
      <c r="K31" s="17"/>
      <c r="L31" s="1"/>
      <c r="M31" s="15"/>
      <c r="N31" s="1"/>
      <c r="O31" s="15"/>
      <c r="P31" s="15"/>
      <c r="Q31" s="15"/>
      <c r="R31" s="15"/>
      <c r="S31" s="27"/>
    </row>
    <row r="32" spans="1:19" ht="1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7"/>
      <c r="L32" s="1"/>
      <c r="M32" s="15"/>
      <c r="N32" s="1"/>
      <c r="O32" s="15"/>
      <c r="P32" s="15"/>
      <c r="Q32" s="15"/>
      <c r="R32" s="15"/>
      <c r="S32" s="27"/>
    </row>
    <row r="33" spans="1:19" ht="15" hidden="1">
      <c r="A33" s="1"/>
      <c r="B33" s="1"/>
      <c r="C33" s="1" t="s">
        <v>48</v>
      </c>
      <c r="D33" s="38">
        <v>0</v>
      </c>
      <c r="E33" s="25"/>
      <c r="F33" s="38">
        <v>0</v>
      </c>
      <c r="G33" s="25"/>
      <c r="H33" s="38">
        <v>0</v>
      </c>
      <c r="I33" s="25"/>
      <c r="J33" s="38">
        <v>0</v>
      </c>
      <c r="K33" s="17"/>
      <c r="L33" s="15"/>
      <c r="M33" s="1"/>
      <c r="N33" s="1"/>
      <c r="O33" s="15"/>
      <c r="P33" s="15"/>
      <c r="Q33" s="15"/>
      <c r="R33" s="15"/>
      <c r="S33" s="27"/>
    </row>
    <row r="34" spans="1:19" ht="1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7"/>
      <c r="L34" s="21"/>
      <c r="M34" s="1"/>
      <c r="N34" s="1"/>
      <c r="O34" s="15"/>
      <c r="P34" s="15"/>
      <c r="Q34" s="15"/>
      <c r="R34" s="15"/>
      <c r="S34" s="27"/>
    </row>
    <row r="35" spans="1:19" ht="19.5" customHeight="1">
      <c r="A35" s="1"/>
      <c r="B35" s="1"/>
      <c r="C35" s="1" t="s">
        <v>130</v>
      </c>
      <c r="D35" s="1">
        <f>SUM(D20:D28)</f>
        <v>5214</v>
      </c>
      <c r="E35" s="1"/>
      <c r="F35" s="1">
        <f>SUM(F20:F28)</f>
        <v>4562</v>
      </c>
      <c r="G35" s="1"/>
      <c r="H35" s="1">
        <f>SUM(H20:H28)</f>
        <v>22172</v>
      </c>
      <c r="I35" s="1"/>
      <c r="J35" s="1">
        <f>SUM(J20:J28)</f>
        <v>23388</v>
      </c>
      <c r="K35" s="17"/>
      <c r="L35" s="1"/>
      <c r="M35" s="1"/>
      <c r="N35" s="1"/>
      <c r="O35" s="15"/>
      <c r="P35" s="15"/>
      <c r="Q35" s="15"/>
      <c r="R35" s="15"/>
      <c r="S35" s="27"/>
    </row>
    <row r="36" spans="1:1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7"/>
      <c r="L36" s="1"/>
      <c r="M36" s="15"/>
      <c r="N36" s="1"/>
      <c r="O36" s="15"/>
      <c r="P36" s="15"/>
      <c r="Q36" s="15"/>
      <c r="R36" s="15"/>
      <c r="S36" s="27"/>
    </row>
    <row r="37" spans="1:19" ht="15">
      <c r="A37" s="1"/>
      <c r="B37" s="1"/>
      <c r="C37" s="1" t="s">
        <v>42</v>
      </c>
      <c r="D37" s="25">
        <v>-818</v>
      </c>
      <c r="E37" s="25"/>
      <c r="F37" s="25">
        <v>-858</v>
      </c>
      <c r="G37" s="25"/>
      <c r="H37" s="25">
        <v>-4716</v>
      </c>
      <c r="I37" s="25"/>
      <c r="J37" s="25">
        <v>-5552</v>
      </c>
      <c r="K37" s="17"/>
      <c r="L37" s="15"/>
      <c r="M37" s="1"/>
      <c r="N37" s="1"/>
      <c r="O37" s="15"/>
      <c r="P37" s="15"/>
      <c r="Q37" s="15"/>
      <c r="R37" s="15"/>
      <c r="S37" s="27"/>
    </row>
    <row r="38" spans="1:19" ht="7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7"/>
      <c r="L38" s="21"/>
      <c r="M38" s="1"/>
      <c r="N38" s="1"/>
      <c r="O38" s="15"/>
      <c r="P38" s="15"/>
      <c r="Q38" s="15"/>
      <c r="R38" s="15"/>
      <c r="S38" s="27"/>
    </row>
    <row r="39" spans="1:19" ht="15.75" thickBot="1">
      <c r="A39" s="1"/>
      <c r="B39" s="1"/>
      <c r="C39" s="1" t="s">
        <v>161</v>
      </c>
      <c r="D39" s="68">
        <f>SUM(D35:D37)</f>
        <v>4396</v>
      </c>
      <c r="E39" s="68"/>
      <c r="F39" s="68">
        <f>SUM(F35:F37)</f>
        <v>3704</v>
      </c>
      <c r="G39" s="68"/>
      <c r="H39" s="68">
        <f>SUM(H35:H37)</f>
        <v>17456</v>
      </c>
      <c r="I39" s="68"/>
      <c r="J39" s="68">
        <f>SUM(J35:J37)</f>
        <v>17836</v>
      </c>
      <c r="K39" s="17"/>
      <c r="L39" s="1"/>
      <c r="M39" s="1"/>
      <c r="N39" s="1"/>
      <c r="O39" s="15"/>
      <c r="P39" s="15"/>
      <c r="Q39" s="15"/>
      <c r="R39" s="15"/>
      <c r="S39" s="27"/>
    </row>
    <row r="40" spans="1:19" ht="15.7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7"/>
      <c r="L40" s="1"/>
      <c r="M40" s="1"/>
      <c r="N40" s="1"/>
      <c r="O40" s="15"/>
      <c r="P40" s="15"/>
      <c r="Q40" s="15"/>
      <c r="R40" s="15"/>
      <c r="S40" s="27"/>
    </row>
    <row r="41" spans="1:19" ht="15">
      <c r="A41" s="1"/>
      <c r="B41" s="1"/>
      <c r="C41" s="1" t="s">
        <v>73</v>
      </c>
      <c r="D41" s="1"/>
      <c r="E41" s="1"/>
      <c r="F41" s="1"/>
      <c r="G41" s="1"/>
      <c r="H41" s="1"/>
      <c r="I41" s="1"/>
      <c r="J41" s="1"/>
      <c r="K41" s="17"/>
      <c r="L41" s="1"/>
      <c r="M41" s="1"/>
      <c r="N41" s="1"/>
      <c r="O41" s="15"/>
      <c r="P41" s="15"/>
      <c r="Q41" s="15"/>
      <c r="R41" s="15"/>
      <c r="S41" s="27"/>
    </row>
    <row r="42" spans="1:19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7"/>
    </row>
    <row r="43" spans="1:19" ht="15">
      <c r="A43" s="1"/>
      <c r="B43" s="1"/>
      <c r="C43" s="1" t="s">
        <v>89</v>
      </c>
      <c r="D43" s="1">
        <v>2380</v>
      </c>
      <c r="E43" s="1"/>
      <c r="F43" s="1">
        <v>2682</v>
      </c>
      <c r="G43" s="1"/>
      <c r="H43" s="1">
        <v>12008</v>
      </c>
      <c r="I43" s="1"/>
      <c r="J43" s="1">
        <v>13477</v>
      </c>
      <c r="K43" s="17"/>
      <c r="L43" s="1"/>
      <c r="M43" s="1"/>
      <c r="N43" s="1"/>
      <c r="O43" s="15"/>
      <c r="P43" s="15"/>
      <c r="Q43" s="15"/>
      <c r="R43" s="15"/>
      <c r="S43" s="27"/>
    </row>
    <row r="44" spans="1:19" ht="15">
      <c r="A44" s="1"/>
      <c r="B44" s="1"/>
      <c r="C44" s="1" t="s">
        <v>20</v>
      </c>
      <c r="D44" s="15">
        <v>2016</v>
      </c>
      <c r="E44" s="15"/>
      <c r="F44" s="15">
        <v>1022</v>
      </c>
      <c r="G44" s="15"/>
      <c r="H44" s="15">
        <v>5448</v>
      </c>
      <c r="I44" s="15"/>
      <c r="J44" s="15">
        <v>4359</v>
      </c>
      <c r="K44" s="17"/>
      <c r="L44" s="1"/>
      <c r="M44" s="1"/>
      <c r="N44" s="1"/>
      <c r="O44" s="15"/>
      <c r="P44" s="15"/>
      <c r="Q44" s="15"/>
      <c r="R44" s="15"/>
      <c r="S44" s="27"/>
    </row>
    <row r="45" spans="1:19" ht="6" customHeight="1" hidden="1">
      <c r="A45" s="1"/>
      <c r="B45" s="1"/>
      <c r="C45" s="1"/>
      <c r="D45" s="25"/>
      <c r="E45" s="25"/>
      <c r="F45" s="25"/>
      <c r="G45" s="25"/>
      <c r="H45" s="25"/>
      <c r="I45" s="25"/>
      <c r="J45" s="25"/>
      <c r="K45" s="17"/>
      <c r="L45" s="1"/>
      <c r="M45" s="1"/>
      <c r="N45" s="1"/>
      <c r="O45" s="15"/>
      <c r="P45" s="15"/>
      <c r="Q45" s="15"/>
      <c r="R45" s="15"/>
      <c r="S45" s="27"/>
    </row>
    <row r="46" spans="1:18" ht="18" customHeight="1" thickBot="1">
      <c r="A46" s="1"/>
      <c r="B46" s="1"/>
      <c r="D46" s="26">
        <f>SUM(D43:D44)</f>
        <v>4396</v>
      </c>
      <c r="E46" s="26"/>
      <c r="F46" s="26">
        <f>SUM(F43:F44)</f>
        <v>3704</v>
      </c>
      <c r="G46" s="26"/>
      <c r="H46" s="26">
        <f>SUM(H43:H44)</f>
        <v>17456</v>
      </c>
      <c r="I46" s="26"/>
      <c r="J46" s="26">
        <f>SUM(J43:J44)</f>
        <v>17836</v>
      </c>
      <c r="K46" s="17"/>
      <c r="L46" s="10"/>
      <c r="M46" s="1"/>
      <c r="N46" s="1"/>
      <c r="O46" s="1"/>
      <c r="P46" s="1"/>
      <c r="Q46" s="1"/>
      <c r="R46" s="1"/>
    </row>
    <row r="47" spans="1:18" ht="21.75" customHeight="1" hidden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7"/>
      <c r="L47" s="1"/>
      <c r="M47" s="1"/>
      <c r="N47" s="1"/>
      <c r="O47" s="1"/>
      <c r="P47" s="1"/>
      <c r="Q47" s="1"/>
      <c r="R47" s="1"/>
    </row>
    <row r="48" spans="1:13" ht="15.75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7"/>
      <c r="L48" s="1"/>
      <c r="M48" s="1"/>
    </row>
    <row r="49" spans="1:13" ht="15">
      <c r="A49" s="1"/>
      <c r="C49" s="1" t="s">
        <v>47</v>
      </c>
      <c r="E49" s="1"/>
      <c r="G49" s="1"/>
      <c r="H49" s="1"/>
      <c r="I49" s="1"/>
      <c r="K49" s="17"/>
      <c r="L49" s="1"/>
      <c r="M49" s="10"/>
    </row>
    <row r="50" spans="1:13" ht="15">
      <c r="A50" s="1"/>
      <c r="C50" s="22" t="s">
        <v>34</v>
      </c>
      <c r="D50" s="28">
        <v>1.7</v>
      </c>
      <c r="E50" s="17"/>
      <c r="F50" s="28">
        <v>2.2</v>
      </c>
      <c r="G50" s="17"/>
      <c r="H50" s="28">
        <v>9.4</v>
      </c>
      <c r="I50" s="17"/>
      <c r="J50" s="28">
        <v>11</v>
      </c>
      <c r="K50" s="17"/>
      <c r="L50" s="1"/>
      <c r="M50" s="1"/>
    </row>
    <row r="51" spans="1:13" ht="15">
      <c r="A51" s="1"/>
      <c r="C51" s="22" t="s">
        <v>33</v>
      </c>
      <c r="D51" s="29" t="s">
        <v>141</v>
      </c>
      <c r="E51" s="17"/>
      <c r="F51" s="81" t="s">
        <v>141</v>
      </c>
      <c r="G51" s="17"/>
      <c r="H51" s="29" t="s">
        <v>141</v>
      </c>
      <c r="I51" s="17"/>
      <c r="J51" s="29" t="s">
        <v>141</v>
      </c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 t="s">
        <v>63</v>
      </c>
      <c r="D61" s="17"/>
      <c r="E61" s="17"/>
      <c r="F61" s="17"/>
      <c r="G61" s="17"/>
      <c r="H61" s="17"/>
      <c r="I61" s="17"/>
      <c r="J61" s="17"/>
      <c r="K61" s="17"/>
      <c r="L61" s="1"/>
      <c r="M61" s="10"/>
    </row>
    <row r="62" spans="1:13" ht="15">
      <c r="A62" s="1"/>
      <c r="B62" s="1"/>
      <c r="C62" s="1" t="s">
        <v>125</v>
      </c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3" ht="15">
      <c r="A63" s="1"/>
      <c r="B63" s="1"/>
      <c r="C63" s="1"/>
      <c r="D63" s="17"/>
      <c r="E63" s="17"/>
      <c r="F63" s="17"/>
      <c r="G63" s="17"/>
      <c r="H63" s="17"/>
      <c r="I63" s="17"/>
      <c r="J63" s="17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0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7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7"/>
      <c r="Q76" s="1"/>
      <c r="R76" s="17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7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4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4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4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4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0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7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7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7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4"/>
    </row>
    <row r="102" spans="14:18" ht="15">
      <c r="N102" s="1"/>
      <c r="O102" s="1"/>
      <c r="P102" s="1"/>
      <c r="Q102" s="1"/>
      <c r="R102" s="14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0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4:18" ht="15">
      <c r="N106" s="1"/>
      <c r="O106" s="1"/>
      <c r="P106" s="1"/>
      <c r="Q106" s="1"/>
      <c r="R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0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4:20" ht="15">
      <c r="N111" s="1"/>
      <c r="O111" s="1"/>
      <c r="P111" s="1"/>
      <c r="Q111" s="1"/>
      <c r="R111" s="1"/>
      <c r="S111" s="1"/>
      <c r="T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0"/>
    </row>
    <row r="113" spans="14:20" ht="15">
      <c r="N113" s="1"/>
      <c r="O113" s="1"/>
      <c r="P113" s="1"/>
      <c r="Q113" s="1"/>
      <c r="R113" s="1"/>
      <c r="S113" s="1"/>
      <c r="T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7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7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7"/>
      <c r="T117" s="17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0"/>
      <c r="N118" s="1"/>
      <c r="O118" s="1"/>
      <c r="P118" s="1"/>
      <c r="Q118" s="1"/>
      <c r="R118" s="17"/>
      <c r="S118" s="17"/>
      <c r="T118" s="17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0"/>
      <c r="N119" s="1"/>
      <c r="O119" s="1"/>
      <c r="P119" s="1"/>
      <c r="Q119" s="1"/>
      <c r="R119" s="17"/>
      <c r="S119" s="17"/>
      <c r="T119" s="17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4:20" ht="15">
      <c r="N124" s="1"/>
      <c r="O124" s="1"/>
      <c r="P124" s="1"/>
      <c r="Q124" s="1"/>
      <c r="R124" s="11"/>
      <c r="S124" s="1"/>
      <c r="T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4"/>
      <c r="S127" s="14"/>
      <c r="T127" s="14"/>
    </row>
    <row r="128" spans="1:20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3"/>
      <c r="S128" s="13"/>
      <c r="T128" s="13"/>
    </row>
    <row r="129" spans="1:20" ht="15.75" thickTop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4:20" ht="15">
      <c r="N136" s="1"/>
      <c r="O136" s="1"/>
      <c r="P136" s="1"/>
      <c r="Q136" s="1"/>
      <c r="R136" s="1"/>
      <c r="S136" s="1"/>
      <c r="T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0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4:20" ht="15">
      <c r="N141" s="1"/>
      <c r="O141" s="1"/>
      <c r="P141" s="1"/>
      <c r="Q141" s="1"/>
      <c r="R141" s="1"/>
      <c r="S141" s="1"/>
      <c r="T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0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0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0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2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"/>
    </row>
    <row r="160" spans="1:12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1"/>
    </row>
    <row r="161" spans="1:12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1"/>
    </row>
  </sheetData>
  <printOptions horizontalCentered="1"/>
  <pageMargins left="0.25" right="0.25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6"/>
  <sheetViews>
    <sheetView showGridLines="0" workbookViewId="0" topLeftCell="A4">
      <selection activeCell="E68" sqref="E68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2.10546875" style="2" bestFit="1" customWidth="1"/>
    <col min="4" max="4" width="2.88671875" style="2" customWidth="1"/>
    <col min="5" max="5" width="11.3359375" style="2" bestFit="1" customWidth="1"/>
    <col min="6" max="6" width="2.99609375" style="2" customWidth="1"/>
    <col min="7" max="16384" width="8.88671875" style="2" customWidth="1"/>
  </cols>
  <sheetData>
    <row r="1" ht="12.75" customHeight="1">
      <c r="A1" s="3" t="s">
        <v>21</v>
      </c>
    </row>
    <row r="2" ht="12" customHeight="1">
      <c r="A2" s="3" t="s">
        <v>22</v>
      </c>
    </row>
    <row r="3" ht="12" customHeight="1">
      <c r="A3" s="3" t="s">
        <v>60</v>
      </c>
    </row>
    <row r="4" spans="1:5" ht="2.25" customHeight="1">
      <c r="A4" s="3"/>
      <c r="C4" s="4"/>
      <c r="D4" s="4"/>
      <c r="E4" s="4"/>
    </row>
    <row r="5" spans="1:5" ht="11.25" customHeight="1">
      <c r="A5" s="3"/>
      <c r="C5" s="5" t="s">
        <v>0</v>
      </c>
      <c r="D5" s="5"/>
      <c r="E5" s="5" t="s">
        <v>0</v>
      </c>
    </row>
    <row r="6" spans="1:5" ht="11.25" customHeight="1">
      <c r="A6" s="3"/>
      <c r="C6" s="5" t="s">
        <v>1</v>
      </c>
      <c r="D6" s="5"/>
      <c r="E6" s="5" t="s">
        <v>2</v>
      </c>
    </row>
    <row r="7" spans="1:5" ht="11.25" customHeight="1">
      <c r="A7" s="3"/>
      <c r="C7" s="5" t="s">
        <v>3</v>
      </c>
      <c r="D7" s="5"/>
      <c r="E7" s="5" t="s">
        <v>4</v>
      </c>
    </row>
    <row r="8" spans="1:5" ht="12" customHeight="1">
      <c r="A8" s="3"/>
      <c r="C8" s="5" t="s">
        <v>5</v>
      </c>
      <c r="D8" s="5"/>
      <c r="E8" s="5" t="s">
        <v>52</v>
      </c>
    </row>
    <row r="9" spans="1:5" ht="12" customHeight="1">
      <c r="A9" s="3"/>
      <c r="C9" s="40" t="s">
        <v>145</v>
      </c>
      <c r="D9" s="6"/>
      <c r="E9" s="40" t="s">
        <v>124</v>
      </c>
    </row>
    <row r="10" spans="1:5" ht="12" customHeight="1">
      <c r="A10" s="3"/>
      <c r="C10" s="5" t="s">
        <v>6</v>
      </c>
      <c r="D10" s="6"/>
      <c r="E10" s="5" t="s">
        <v>7</v>
      </c>
    </row>
    <row r="11" spans="3:5" ht="11.25" customHeight="1">
      <c r="C11" s="5" t="s">
        <v>8</v>
      </c>
      <c r="D11" s="5"/>
      <c r="E11" s="5" t="s">
        <v>8</v>
      </c>
    </row>
    <row r="12" spans="3:5" ht="3.75" customHeight="1">
      <c r="C12" s="7"/>
      <c r="D12" s="7"/>
      <c r="E12" s="7"/>
    </row>
    <row r="13" spans="2:5" ht="11.25" customHeight="1">
      <c r="B13" s="3" t="s">
        <v>69</v>
      </c>
      <c r="C13" s="7"/>
      <c r="D13" s="7"/>
      <c r="E13" s="7"/>
    </row>
    <row r="14" spans="2:6" ht="15">
      <c r="B14" s="2" t="s">
        <v>9</v>
      </c>
      <c r="C14" s="39">
        <v>145181</v>
      </c>
      <c r="D14" s="39"/>
      <c r="E14" s="39">
        <v>158051</v>
      </c>
      <c r="F14" s="8"/>
    </row>
    <row r="15" spans="2:6" ht="15">
      <c r="B15" s="2" t="s">
        <v>158</v>
      </c>
      <c r="C15" s="39">
        <v>51732</v>
      </c>
      <c r="D15" s="39"/>
      <c r="E15" s="39">
        <v>0</v>
      </c>
      <c r="F15" s="8"/>
    </row>
    <row r="16" spans="2:6" ht="15">
      <c r="B16" s="2" t="s">
        <v>72</v>
      </c>
      <c r="C16" s="39">
        <v>123467</v>
      </c>
      <c r="D16" s="39"/>
      <c r="E16" s="39">
        <v>121102</v>
      </c>
      <c r="F16" s="8"/>
    </row>
    <row r="17" spans="2:6" ht="15">
      <c r="B17" s="2" t="s">
        <v>93</v>
      </c>
      <c r="C17" s="39">
        <v>106</v>
      </c>
      <c r="D17" s="39"/>
      <c r="E17" s="39">
        <v>106</v>
      </c>
      <c r="F17" s="8"/>
    </row>
    <row r="18" spans="2:6" ht="15">
      <c r="B18" s="2" t="s">
        <v>54</v>
      </c>
      <c r="C18" s="39">
        <v>21646</v>
      </c>
      <c r="D18" s="39"/>
      <c r="E18" s="39">
        <v>56433</v>
      </c>
      <c r="F18" s="8"/>
    </row>
    <row r="19" spans="2:6" ht="15">
      <c r="B19" s="2" t="s">
        <v>31</v>
      </c>
      <c r="C19" s="39">
        <v>5595</v>
      </c>
      <c r="D19" s="39"/>
      <c r="E19" s="39">
        <v>5595</v>
      </c>
      <c r="F19" s="8"/>
    </row>
    <row r="20" spans="2:6" ht="15">
      <c r="B20" s="2" t="s">
        <v>51</v>
      </c>
      <c r="C20" s="39">
        <v>3186</v>
      </c>
      <c r="D20" s="39"/>
      <c r="E20" s="39">
        <v>1880</v>
      </c>
      <c r="F20" s="8"/>
    </row>
    <row r="21" spans="2:6" ht="15">
      <c r="B21" s="2" t="s">
        <v>11</v>
      </c>
      <c r="C21" s="39">
        <v>33260</v>
      </c>
      <c r="D21" s="39"/>
      <c r="E21" s="39">
        <v>9495</v>
      </c>
      <c r="F21" s="8"/>
    </row>
    <row r="22" spans="3:6" ht="6" customHeight="1">
      <c r="C22" s="39"/>
      <c r="D22" s="39"/>
      <c r="E22" s="39"/>
      <c r="F22" s="8"/>
    </row>
    <row r="23" spans="2:6" ht="15">
      <c r="B23" s="3" t="s">
        <v>100</v>
      </c>
      <c r="C23" s="38"/>
      <c r="D23" s="39"/>
      <c r="E23" s="38"/>
      <c r="F23" s="8"/>
    </row>
    <row r="24" spans="2:6" ht="15">
      <c r="B24" s="2" t="s">
        <v>53</v>
      </c>
      <c r="C24" s="41">
        <v>101064</v>
      </c>
      <c r="D24" s="39"/>
      <c r="E24" s="41">
        <v>95631</v>
      </c>
      <c r="F24" s="8"/>
    </row>
    <row r="25" spans="2:6" ht="15">
      <c r="B25" s="2" t="s">
        <v>12</v>
      </c>
      <c r="C25" s="42">
        <v>17972</v>
      </c>
      <c r="D25" s="39"/>
      <c r="E25" s="42">
        <v>14234</v>
      </c>
      <c r="F25" s="8"/>
    </row>
    <row r="26" spans="2:6" ht="15">
      <c r="B26" s="2" t="s">
        <v>13</v>
      </c>
      <c r="C26" s="42">
        <v>39984</v>
      </c>
      <c r="D26" s="39"/>
      <c r="E26" s="42">
        <v>42636</v>
      </c>
      <c r="F26" s="8"/>
    </row>
    <row r="27" spans="2:6" ht="15">
      <c r="B27" s="2" t="s">
        <v>44</v>
      </c>
      <c r="C27" s="42">
        <v>17564</v>
      </c>
      <c r="D27" s="39"/>
      <c r="E27" s="42">
        <v>8383</v>
      </c>
      <c r="F27" s="8"/>
    </row>
    <row r="28" spans="2:6" ht="15">
      <c r="B28" s="2" t="s">
        <v>88</v>
      </c>
      <c r="C28" s="42">
        <v>2714</v>
      </c>
      <c r="D28" s="39"/>
      <c r="E28" s="43">
        <v>2146</v>
      </c>
      <c r="F28" s="8"/>
    </row>
    <row r="29" spans="2:6" ht="15">
      <c r="B29" s="2" t="s">
        <v>65</v>
      </c>
      <c r="C29" s="42">
        <v>88</v>
      </c>
      <c r="D29" s="39"/>
      <c r="E29" s="43">
        <v>7577</v>
      </c>
      <c r="F29" s="8"/>
    </row>
    <row r="30" spans="2:6" ht="15">
      <c r="B30" s="2" t="s">
        <v>43</v>
      </c>
      <c r="C30" s="43">
        <v>1085</v>
      </c>
      <c r="D30" s="39"/>
      <c r="E30" s="43">
        <v>230</v>
      </c>
      <c r="F30" s="8"/>
    </row>
    <row r="31" spans="2:6" ht="15">
      <c r="B31" s="2" t="s">
        <v>94</v>
      </c>
      <c r="C31" s="43">
        <v>22322</v>
      </c>
      <c r="D31" s="39"/>
      <c r="E31" s="43">
        <v>2148</v>
      </c>
      <c r="F31" s="8"/>
    </row>
    <row r="32" spans="2:6" ht="15">
      <c r="B32" s="2" t="s">
        <v>14</v>
      </c>
      <c r="C32" s="44">
        <v>21122</v>
      </c>
      <c r="D32" s="39"/>
      <c r="E32" s="44">
        <v>10709</v>
      </c>
      <c r="F32" s="8"/>
    </row>
    <row r="33" spans="3:6" ht="15">
      <c r="C33" s="45">
        <f>SUM(C24:C32)</f>
        <v>223915</v>
      </c>
      <c r="D33" s="39"/>
      <c r="E33" s="45">
        <f>SUM(E24:E32)</f>
        <v>183694</v>
      </c>
      <c r="F33" s="8"/>
    </row>
    <row r="34" spans="3:6" ht="6" customHeight="1">
      <c r="C34" s="42"/>
      <c r="D34" s="39"/>
      <c r="E34" s="42"/>
      <c r="F34" s="8"/>
    </row>
    <row r="35" spans="2:6" ht="15">
      <c r="B35" s="3" t="s">
        <v>70</v>
      </c>
      <c r="C35" s="42"/>
      <c r="D35" s="39"/>
      <c r="E35" s="42"/>
      <c r="F35" s="8"/>
    </row>
    <row r="36" spans="2:6" ht="15">
      <c r="B36" s="2" t="s">
        <v>15</v>
      </c>
      <c r="C36" s="42">
        <v>17842</v>
      </c>
      <c r="D36" s="39"/>
      <c r="E36" s="42">
        <v>27510</v>
      </c>
      <c r="F36" s="8"/>
    </row>
    <row r="37" spans="2:6" ht="15">
      <c r="B37" s="2" t="s">
        <v>45</v>
      </c>
      <c r="C37" s="42">
        <v>12678</v>
      </c>
      <c r="D37" s="39"/>
      <c r="E37" s="42">
        <v>7188</v>
      </c>
      <c r="F37" s="8"/>
    </row>
    <row r="38" spans="2:6" ht="15">
      <c r="B38" s="2" t="s">
        <v>17</v>
      </c>
      <c r="C38" s="42">
        <v>946</v>
      </c>
      <c r="D38" s="39"/>
      <c r="E38" s="42">
        <v>4327</v>
      </c>
      <c r="F38" s="8"/>
    </row>
    <row r="39" spans="2:6" ht="15">
      <c r="B39" s="2" t="s">
        <v>95</v>
      </c>
      <c r="C39" s="42">
        <v>157</v>
      </c>
      <c r="D39" s="39"/>
      <c r="E39" s="42">
        <v>106</v>
      </c>
      <c r="F39" s="8"/>
    </row>
    <row r="40" spans="2:6" ht="15">
      <c r="B40" s="2" t="s">
        <v>96</v>
      </c>
      <c r="C40" s="42">
        <v>18490</v>
      </c>
      <c r="D40" s="39"/>
      <c r="E40" s="42">
        <v>25271</v>
      </c>
      <c r="F40" s="8"/>
    </row>
    <row r="41" spans="2:6" ht="15">
      <c r="B41" s="2" t="s">
        <v>16</v>
      </c>
      <c r="C41" s="44">
        <v>1778</v>
      </c>
      <c r="D41" s="39"/>
      <c r="E41" s="44">
        <v>2242</v>
      </c>
      <c r="F41" s="8"/>
    </row>
    <row r="42" spans="3:6" ht="14.25" customHeight="1">
      <c r="C42" s="67">
        <f>SUM(C36:C41)</f>
        <v>51891</v>
      </c>
      <c r="D42" s="39"/>
      <c r="E42" s="67">
        <f>SUM(E36:E41)</f>
        <v>66644</v>
      </c>
      <c r="F42" s="8"/>
    </row>
    <row r="43" spans="2:6" ht="16.5" customHeight="1">
      <c r="B43" s="3" t="s">
        <v>101</v>
      </c>
      <c r="C43" s="46">
        <f>+C33-C42</f>
        <v>172024</v>
      </c>
      <c r="D43" s="39"/>
      <c r="E43" s="46">
        <f>+E33-E42</f>
        <v>117050</v>
      </c>
      <c r="F43" s="8"/>
    </row>
    <row r="44" spans="3:6" ht="18.75" customHeight="1" thickBot="1">
      <c r="C44" s="47">
        <f>SUM(C14:C21)+C43</f>
        <v>556197</v>
      </c>
      <c r="D44" s="39"/>
      <c r="E44" s="47">
        <f>+SUM(E14:E21)+E43</f>
        <v>469712</v>
      </c>
      <c r="F44" s="8"/>
    </row>
    <row r="45" spans="3:6" ht="1.5" customHeight="1" thickTop="1">
      <c r="C45" s="39"/>
      <c r="D45" s="39"/>
      <c r="E45" s="39"/>
      <c r="F45" s="8"/>
    </row>
    <row r="46" spans="2:6" ht="15">
      <c r="B46" s="3" t="s">
        <v>97</v>
      </c>
      <c r="C46" s="39"/>
      <c r="D46" s="39"/>
      <c r="E46" s="39"/>
      <c r="F46" s="8"/>
    </row>
    <row r="47" spans="2:6" ht="13.5" customHeight="1">
      <c r="B47" s="2" t="s">
        <v>18</v>
      </c>
      <c r="C47" s="48">
        <f>EQUITY!B28</f>
        <v>139616</v>
      </c>
      <c r="D47" s="31"/>
      <c r="E47" s="48">
        <v>123543</v>
      </c>
      <c r="F47" s="8"/>
    </row>
    <row r="48" spans="2:6" ht="15" hidden="1">
      <c r="B48" s="2" t="s">
        <v>131</v>
      </c>
      <c r="C48" s="48"/>
      <c r="D48" s="31"/>
      <c r="E48" s="48">
        <v>0</v>
      </c>
      <c r="F48" s="8"/>
    </row>
    <row r="49" spans="2:6" ht="15">
      <c r="B49" s="2" t="s">
        <v>19</v>
      </c>
      <c r="C49" s="70">
        <f>EQUITY!D28+EQUITY!E28+EQUITY!F28+EQUITY!H28</f>
        <v>248321</v>
      </c>
      <c r="D49" s="30"/>
      <c r="E49" s="70">
        <v>240162</v>
      </c>
      <c r="F49" s="8"/>
    </row>
    <row r="50" spans="2:6" ht="15">
      <c r="B50" s="2" t="s">
        <v>108</v>
      </c>
      <c r="C50" s="49">
        <f>EQUITY!G28</f>
        <v>-3659</v>
      </c>
      <c r="D50" s="31"/>
      <c r="E50" s="49">
        <v>-2104</v>
      </c>
      <c r="F50" s="8"/>
    </row>
    <row r="51" spans="2:6" ht="16.5" customHeight="1">
      <c r="B51" s="3" t="s">
        <v>98</v>
      </c>
      <c r="C51" s="50">
        <f>SUM(C47:C50)</f>
        <v>384278</v>
      </c>
      <c r="D51" s="39"/>
      <c r="E51" s="50">
        <f>SUM(E47:E50)</f>
        <v>361601</v>
      </c>
      <c r="F51" s="8"/>
    </row>
    <row r="52" spans="2:6" ht="15">
      <c r="B52" s="2" t="s">
        <v>20</v>
      </c>
      <c r="C52" s="38">
        <v>105127</v>
      </c>
      <c r="D52" s="39"/>
      <c r="E52" s="38">
        <v>56871</v>
      </c>
      <c r="F52" s="8"/>
    </row>
    <row r="53" spans="2:6" ht="15">
      <c r="B53" s="3" t="s">
        <v>99</v>
      </c>
      <c r="C53" s="65">
        <f>SUM(C51:C52)</f>
        <v>489405</v>
      </c>
      <c r="D53" s="39"/>
      <c r="E53" s="65">
        <f>SUM(E51:E52)</f>
        <v>418472</v>
      </c>
      <c r="F53" s="8"/>
    </row>
    <row r="54" spans="3:6" ht="2.25" customHeight="1">
      <c r="C54" s="39"/>
      <c r="D54" s="39"/>
      <c r="E54" s="39"/>
      <c r="F54" s="8"/>
    </row>
    <row r="55" spans="2:6" ht="13.5" customHeight="1">
      <c r="B55" s="3" t="s">
        <v>102</v>
      </c>
      <c r="C55" s="38"/>
      <c r="D55" s="39"/>
      <c r="E55" s="38"/>
      <c r="F55" s="8"/>
    </row>
    <row r="56" spans="2:6" ht="14.25" customHeight="1">
      <c r="B56" s="2" t="s">
        <v>103</v>
      </c>
      <c r="C56" s="41">
        <v>316</v>
      </c>
      <c r="D56" s="39"/>
      <c r="E56" s="41">
        <v>156</v>
      </c>
      <c r="F56" s="8"/>
    </row>
    <row r="57" spans="2:6" ht="13.5" customHeight="1">
      <c r="B57" s="2" t="s">
        <v>104</v>
      </c>
      <c r="C57" s="41">
        <v>49157</v>
      </c>
      <c r="D57" s="39"/>
      <c r="E57" s="41">
        <v>34068</v>
      </c>
      <c r="F57" s="8"/>
    </row>
    <row r="58" spans="2:6" ht="15">
      <c r="B58" s="2" t="s">
        <v>66</v>
      </c>
      <c r="C58" s="41">
        <v>7835</v>
      </c>
      <c r="D58" s="39"/>
      <c r="E58" s="41">
        <v>7666</v>
      </c>
      <c r="F58" s="8"/>
    </row>
    <row r="59" spans="2:6" ht="15">
      <c r="B59" s="2" t="s">
        <v>41</v>
      </c>
      <c r="C59" s="66">
        <v>9484</v>
      </c>
      <c r="D59" s="39"/>
      <c r="E59" s="66">
        <v>9350</v>
      </c>
      <c r="F59" s="8"/>
    </row>
    <row r="60" spans="3:6" ht="14.25" customHeight="1">
      <c r="C60" s="67">
        <f>SUM(C56:C59)</f>
        <v>66792</v>
      </c>
      <c r="D60" s="39"/>
      <c r="E60" s="67">
        <f>SUM(E56:E59)</f>
        <v>51240</v>
      </c>
      <c r="F60" s="8"/>
    </row>
    <row r="61" spans="3:6" ht="18.75" customHeight="1" thickBot="1">
      <c r="C61" s="47">
        <f>C53+C60</f>
        <v>556197</v>
      </c>
      <c r="D61" s="39"/>
      <c r="E61" s="47">
        <f>E53+E60</f>
        <v>469712</v>
      </c>
      <c r="F61" s="8"/>
    </row>
    <row r="62" spans="3:6" ht="4.5" customHeight="1" thickTop="1">
      <c r="C62" s="39"/>
      <c r="D62" s="39"/>
      <c r="E62" s="39"/>
      <c r="F62" s="8"/>
    </row>
    <row r="63" spans="2:6" ht="30">
      <c r="B63" s="64" t="s">
        <v>71</v>
      </c>
      <c r="C63" s="51">
        <f>+SUM(C51)/(C47-3059)</f>
        <v>2.81404834611188</v>
      </c>
      <c r="D63" s="39"/>
      <c r="E63" s="52">
        <f>+SUM(E51)/(E47-1774)</f>
        <v>2.9695653245078795</v>
      </c>
      <c r="F63" s="8"/>
    </row>
    <row r="64" spans="2:6" ht="6.75" customHeight="1">
      <c r="B64" s="64"/>
      <c r="C64" s="51"/>
      <c r="D64" s="39"/>
      <c r="E64" s="52"/>
      <c r="F64" s="8"/>
    </row>
    <row r="65" spans="1:6" ht="15">
      <c r="A65" s="2" t="s">
        <v>59</v>
      </c>
      <c r="F65" s="8"/>
    </row>
    <row r="66" spans="1:6" ht="15">
      <c r="A66" s="2" t="s">
        <v>126</v>
      </c>
      <c r="C66" s="9"/>
      <c r="D66" s="9"/>
      <c r="E66" s="9"/>
      <c r="F66" s="8"/>
    </row>
    <row r="67" spans="3:6" ht="15"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6" ht="15">
      <c r="C184" s="9"/>
      <c r="D184" s="9"/>
      <c r="E184" s="9"/>
      <c r="F184" s="8"/>
    </row>
    <row r="185" spans="3:6" ht="15">
      <c r="C185" s="9"/>
      <c r="D185" s="9"/>
      <c r="E185" s="9"/>
      <c r="F185" s="8"/>
    </row>
    <row r="186" spans="3:6" ht="15">
      <c r="C186" s="9"/>
      <c r="D186" s="9"/>
      <c r="E186" s="9"/>
      <c r="F186" s="8"/>
    </row>
    <row r="187" spans="3:6" ht="15">
      <c r="C187" s="9"/>
      <c r="D187" s="9"/>
      <c r="E187" s="9"/>
      <c r="F187" s="8"/>
    </row>
    <row r="188" spans="3:6" ht="15">
      <c r="C188" s="9"/>
      <c r="D188" s="9"/>
      <c r="E188" s="9"/>
      <c r="F188" s="8"/>
    </row>
    <row r="189" spans="3:5" ht="15">
      <c r="C189" s="9"/>
      <c r="D189" s="9"/>
      <c r="E189" s="9"/>
    </row>
    <row r="190" spans="3:5" ht="15">
      <c r="C190" s="9"/>
      <c r="D190" s="9"/>
      <c r="E190" s="9"/>
    </row>
    <row r="191" spans="3:5" ht="15">
      <c r="C191" s="9"/>
      <c r="D191" s="9"/>
      <c r="E191" s="9"/>
    </row>
    <row r="192" spans="3:5" ht="15">
      <c r="C192" s="9"/>
      <c r="D192" s="9"/>
      <c r="E192" s="9"/>
    </row>
    <row r="193" spans="3:5" ht="15">
      <c r="C193" s="9"/>
      <c r="D193" s="9"/>
      <c r="E193" s="9"/>
    </row>
    <row r="194" spans="3:5" ht="15">
      <c r="C194" s="9"/>
      <c r="D194" s="9"/>
      <c r="E194" s="9"/>
    </row>
    <row r="195" spans="3:5" ht="15">
      <c r="C195" s="9"/>
      <c r="D195" s="9"/>
      <c r="E195" s="9"/>
    </row>
    <row r="196" spans="3:5" ht="15">
      <c r="C196" s="9"/>
      <c r="D196" s="9"/>
      <c r="E196" s="9"/>
    </row>
  </sheetData>
  <printOptions/>
  <pageMargins left="1" right="0.5" top="0.5" bottom="0.25" header="0" footer="0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60" workbookViewId="0" topLeftCell="A21">
      <selection activeCell="D52" sqref="D52"/>
    </sheetView>
  </sheetViews>
  <sheetFormatPr defaultColWidth="8.88671875" defaultRowHeight="15"/>
  <cols>
    <col min="1" max="1" width="19.3359375" style="2" customWidth="1"/>
    <col min="2" max="2" width="7.5546875" style="2" customWidth="1"/>
    <col min="3" max="3" width="8.3359375" style="2" hidden="1" customWidth="1"/>
    <col min="4" max="4" width="7.10546875" style="2" customWidth="1"/>
    <col min="5" max="5" width="6.88671875" style="2" customWidth="1"/>
    <col min="6" max="6" width="7.99609375" style="2" customWidth="1"/>
    <col min="7" max="7" width="6.88671875" style="2" customWidth="1"/>
    <col min="8" max="8" width="8.21484375" style="2" bestFit="1" customWidth="1"/>
    <col min="9" max="9" width="7.88671875" style="2" customWidth="1"/>
    <col min="10" max="10" width="7.77734375" style="2" bestFit="1" customWidth="1"/>
    <col min="11" max="11" width="8.3359375" style="2" customWidth="1"/>
    <col min="12" max="16384" width="8.88671875" style="2" customWidth="1"/>
  </cols>
  <sheetData>
    <row r="1" spans="1:3" ht="15">
      <c r="A1" s="3" t="s">
        <v>37</v>
      </c>
      <c r="B1" s="3"/>
      <c r="C1" s="3"/>
    </row>
    <row r="2" spans="1:3" ht="15">
      <c r="A2" s="3" t="s">
        <v>35</v>
      </c>
      <c r="B2" s="3"/>
      <c r="C2" s="3"/>
    </row>
    <row r="3" spans="1:3" ht="15">
      <c r="A3" s="3"/>
      <c r="B3" s="3"/>
      <c r="C3" s="3"/>
    </row>
    <row r="4" spans="1:6" ht="15">
      <c r="A4" s="3" t="s">
        <v>121</v>
      </c>
      <c r="B4" s="3"/>
      <c r="C4" s="3"/>
      <c r="F4" s="53"/>
    </row>
    <row r="5" spans="1:3" ht="15">
      <c r="A5" s="3" t="s">
        <v>151</v>
      </c>
      <c r="B5" s="3"/>
      <c r="C5" s="3"/>
    </row>
    <row r="6" ht="14.25" customHeight="1">
      <c r="A6" s="10" t="s">
        <v>61</v>
      </c>
    </row>
    <row r="7" ht="14.25" customHeight="1">
      <c r="A7" s="10"/>
    </row>
    <row r="8" spans="1:8" ht="14.25" customHeight="1">
      <c r="A8" s="10"/>
      <c r="B8" s="92" t="s">
        <v>111</v>
      </c>
      <c r="C8" s="92"/>
      <c r="D8" s="92"/>
      <c r="E8" s="92"/>
      <c r="F8" s="92"/>
      <c r="G8" s="92"/>
      <c r="H8" s="92"/>
    </row>
    <row r="9" spans="1:8" ht="14.25" customHeight="1">
      <c r="A9" s="10"/>
      <c r="B9" s="27"/>
      <c r="C9" s="91" t="s">
        <v>132</v>
      </c>
      <c r="D9" s="91"/>
      <c r="E9" s="91"/>
      <c r="F9" s="91"/>
      <c r="G9" s="91" t="s">
        <v>110</v>
      </c>
      <c r="H9" s="91"/>
    </row>
    <row r="10" spans="2:9" ht="15">
      <c r="B10" s="3"/>
      <c r="C10" s="5" t="s">
        <v>117</v>
      </c>
      <c r="D10" s="3"/>
      <c r="E10" s="3"/>
      <c r="F10" s="5" t="s">
        <v>113</v>
      </c>
      <c r="G10" s="5"/>
      <c r="H10" s="5"/>
      <c r="I10" s="5"/>
    </row>
    <row r="11" spans="2:11" ht="15">
      <c r="B11" s="5" t="s">
        <v>117</v>
      </c>
      <c r="C11" s="5" t="s">
        <v>133</v>
      </c>
      <c r="D11" s="5" t="s">
        <v>117</v>
      </c>
      <c r="E11" s="5" t="s">
        <v>116</v>
      </c>
      <c r="F11" s="5" t="s">
        <v>114</v>
      </c>
      <c r="G11" s="5" t="s">
        <v>106</v>
      </c>
      <c r="H11" s="5" t="s">
        <v>91</v>
      </c>
      <c r="I11" s="5"/>
      <c r="J11" s="5" t="s">
        <v>68</v>
      </c>
      <c r="K11" s="5" t="s">
        <v>112</v>
      </c>
    </row>
    <row r="12" spans="2:11" ht="15">
      <c r="B12" s="5" t="s">
        <v>119</v>
      </c>
      <c r="C12" s="5" t="s">
        <v>134</v>
      </c>
      <c r="D12" s="5" t="s">
        <v>118</v>
      </c>
      <c r="E12" s="5" t="s">
        <v>115</v>
      </c>
      <c r="F12" s="5" t="s">
        <v>115</v>
      </c>
      <c r="G12" s="5" t="s">
        <v>107</v>
      </c>
      <c r="H12" s="5" t="s">
        <v>92</v>
      </c>
      <c r="I12" s="5" t="s">
        <v>112</v>
      </c>
      <c r="J12" s="5" t="s">
        <v>90</v>
      </c>
      <c r="K12" s="5" t="s">
        <v>67</v>
      </c>
    </row>
    <row r="13" spans="2:11" ht="15">
      <c r="B13" s="5" t="s">
        <v>38</v>
      </c>
      <c r="C13" s="5" t="s">
        <v>38</v>
      </c>
      <c r="D13" s="5" t="s">
        <v>38</v>
      </c>
      <c r="E13" s="5" t="s">
        <v>38</v>
      </c>
      <c r="F13" s="5" t="s">
        <v>38</v>
      </c>
      <c r="G13" s="5" t="s">
        <v>38</v>
      </c>
      <c r="H13" s="5" t="s">
        <v>38</v>
      </c>
      <c r="I13" s="5" t="s">
        <v>38</v>
      </c>
      <c r="J13" s="5" t="s">
        <v>38</v>
      </c>
      <c r="K13" s="5" t="s">
        <v>38</v>
      </c>
    </row>
    <row r="15" spans="1:11" ht="15">
      <c r="A15" s="2" t="s">
        <v>127</v>
      </c>
      <c r="B15" s="59">
        <v>123543</v>
      </c>
      <c r="C15" s="60" t="s">
        <v>10</v>
      </c>
      <c r="D15" s="59">
        <v>28355</v>
      </c>
      <c r="E15" s="59">
        <v>7442</v>
      </c>
      <c r="F15" s="59">
        <v>505</v>
      </c>
      <c r="G15" s="60">
        <v>-2104</v>
      </c>
      <c r="H15" s="59">
        <v>203860</v>
      </c>
      <c r="I15" s="59">
        <f>SUM(B15:H15)</f>
        <v>361601</v>
      </c>
      <c r="J15" s="2">
        <v>56871</v>
      </c>
      <c r="K15" s="2">
        <f aca="true" t="shared" si="0" ref="K15:K26">SUM(I15:J15)</f>
        <v>418472</v>
      </c>
    </row>
    <row r="16" spans="1:11" ht="15" hidden="1">
      <c r="A16" s="32" t="s">
        <v>46</v>
      </c>
      <c r="B16" s="60" t="s">
        <v>10</v>
      </c>
      <c r="C16" s="60"/>
      <c r="D16" s="60" t="s">
        <v>10</v>
      </c>
      <c r="E16" s="60" t="s">
        <v>10</v>
      </c>
      <c r="F16" s="60" t="s">
        <v>10</v>
      </c>
      <c r="G16" s="60"/>
      <c r="H16" s="60" t="s">
        <v>10</v>
      </c>
      <c r="I16" s="59">
        <f aca="true" t="shared" si="1" ref="I16:I26">SUM(B16:H16)</f>
        <v>0</v>
      </c>
      <c r="J16" s="60" t="s">
        <v>10</v>
      </c>
      <c r="K16" s="2">
        <f t="shared" si="0"/>
        <v>0</v>
      </c>
    </row>
    <row r="17" spans="1:11" ht="15">
      <c r="A17" s="32" t="s">
        <v>87</v>
      </c>
      <c r="B17" s="60">
        <v>16073</v>
      </c>
      <c r="C17" s="60" t="s">
        <v>10</v>
      </c>
      <c r="D17" s="60">
        <v>3202</v>
      </c>
      <c r="E17" s="60" t="s">
        <v>10</v>
      </c>
      <c r="F17" s="60" t="s">
        <v>10</v>
      </c>
      <c r="G17" s="60" t="s">
        <v>10</v>
      </c>
      <c r="H17" s="60" t="s">
        <v>10</v>
      </c>
      <c r="I17" s="59">
        <f t="shared" si="1"/>
        <v>19275</v>
      </c>
      <c r="J17" s="60" t="s">
        <v>10</v>
      </c>
      <c r="K17" s="2">
        <f t="shared" si="0"/>
        <v>19275</v>
      </c>
    </row>
    <row r="18" spans="1:10" ht="15">
      <c r="A18" s="32" t="s">
        <v>156</v>
      </c>
      <c r="B18" s="60"/>
      <c r="C18" s="60"/>
      <c r="D18" s="60"/>
      <c r="E18" s="60"/>
      <c r="F18" s="60"/>
      <c r="G18" s="60"/>
      <c r="H18" s="60"/>
      <c r="I18" s="59"/>
      <c r="J18" s="60"/>
    </row>
    <row r="19" spans="1:11" ht="15">
      <c r="A19" s="2" t="s">
        <v>157</v>
      </c>
      <c r="B19" s="60" t="s">
        <v>10</v>
      </c>
      <c r="C19" s="60">
        <v>0</v>
      </c>
      <c r="D19" s="60" t="s">
        <v>10</v>
      </c>
      <c r="E19" s="60">
        <v>-2789</v>
      </c>
      <c r="F19" s="60" t="s">
        <v>10</v>
      </c>
      <c r="G19" s="60" t="s">
        <v>10</v>
      </c>
      <c r="H19" s="60" t="s">
        <v>10</v>
      </c>
      <c r="I19" s="59">
        <f t="shared" si="1"/>
        <v>-2789</v>
      </c>
      <c r="J19" s="60">
        <v>38014</v>
      </c>
      <c r="K19" s="2">
        <f t="shared" si="0"/>
        <v>35225</v>
      </c>
    </row>
    <row r="20" spans="1:11" ht="15">
      <c r="A20" s="2" t="s">
        <v>109</v>
      </c>
      <c r="B20" s="60" t="s">
        <v>10</v>
      </c>
      <c r="C20" s="60" t="s">
        <v>10</v>
      </c>
      <c r="D20" s="60" t="s">
        <v>10</v>
      </c>
      <c r="E20" s="60" t="s">
        <v>10</v>
      </c>
      <c r="F20" s="60" t="s">
        <v>10</v>
      </c>
      <c r="G20" s="60">
        <v>-1555</v>
      </c>
      <c r="H20" s="60" t="s">
        <v>10</v>
      </c>
      <c r="I20" s="59">
        <f>SUM(B20:H20)</f>
        <v>-1555</v>
      </c>
      <c r="J20" s="60" t="s">
        <v>10</v>
      </c>
      <c r="K20" s="2">
        <f>SUM(I20:J20)</f>
        <v>-1555</v>
      </c>
    </row>
    <row r="21" spans="1:11" ht="15">
      <c r="A21" s="2" t="s">
        <v>136</v>
      </c>
      <c r="B21" s="72"/>
      <c r="C21" s="73"/>
      <c r="D21" s="73"/>
      <c r="E21" s="73"/>
      <c r="F21" s="73"/>
      <c r="G21" s="73"/>
      <c r="H21" s="73"/>
      <c r="I21" s="74"/>
      <c r="J21" s="73"/>
      <c r="K21" s="75"/>
    </row>
    <row r="22" spans="1:11" ht="15">
      <c r="A22" s="2" t="s">
        <v>135</v>
      </c>
      <c r="B22" s="76" t="s">
        <v>10</v>
      </c>
      <c r="C22" s="77" t="s">
        <v>10</v>
      </c>
      <c r="D22" s="77" t="s">
        <v>10</v>
      </c>
      <c r="E22" s="77" t="s">
        <v>10</v>
      </c>
      <c r="F22" s="78">
        <v>560</v>
      </c>
      <c r="G22" s="77" t="s">
        <v>10</v>
      </c>
      <c r="H22" s="77" t="s">
        <v>10</v>
      </c>
      <c r="I22" s="78">
        <f t="shared" si="1"/>
        <v>560</v>
      </c>
      <c r="J22" s="77">
        <v>4794</v>
      </c>
      <c r="K22" s="79">
        <f t="shared" si="0"/>
        <v>5354</v>
      </c>
    </row>
    <row r="23" spans="1:10" ht="15">
      <c r="A23" s="2" t="s">
        <v>138</v>
      </c>
      <c r="B23" s="60"/>
      <c r="C23" s="60"/>
      <c r="D23" s="60"/>
      <c r="E23" s="60"/>
      <c r="F23" s="59"/>
      <c r="G23" s="60"/>
      <c r="H23" s="60"/>
      <c r="I23" s="59"/>
      <c r="J23" s="60"/>
    </row>
    <row r="24" spans="1:11" ht="15">
      <c r="A24" s="2" t="s">
        <v>137</v>
      </c>
      <c r="B24" s="71">
        <v>0</v>
      </c>
      <c r="C24" s="71" t="s">
        <v>10</v>
      </c>
      <c r="D24" s="71">
        <v>0</v>
      </c>
      <c r="E24" s="71">
        <v>0</v>
      </c>
      <c r="F24" s="59">
        <f>F22</f>
        <v>560</v>
      </c>
      <c r="G24" s="71">
        <v>0</v>
      </c>
      <c r="H24" s="59">
        <f>'IS'!H42</f>
        <v>0</v>
      </c>
      <c r="I24" s="59">
        <f t="shared" si="1"/>
        <v>560</v>
      </c>
      <c r="J24" s="71">
        <f>J22</f>
        <v>4794</v>
      </c>
      <c r="K24" s="2">
        <f t="shared" si="0"/>
        <v>5354</v>
      </c>
    </row>
    <row r="25" spans="1:11" ht="15">
      <c r="A25" s="2" t="s">
        <v>153</v>
      </c>
      <c r="B25" s="60" t="s">
        <v>10</v>
      </c>
      <c r="C25" s="60" t="s">
        <v>10</v>
      </c>
      <c r="D25" s="60" t="s">
        <v>10</v>
      </c>
      <c r="E25" s="60" t="s">
        <v>10</v>
      </c>
      <c r="F25" s="60" t="s">
        <v>10</v>
      </c>
      <c r="G25" s="60" t="s">
        <v>10</v>
      </c>
      <c r="H25" s="59">
        <f>'IS'!H43</f>
        <v>12008</v>
      </c>
      <c r="I25" s="59">
        <f t="shared" si="1"/>
        <v>12008</v>
      </c>
      <c r="J25" s="60">
        <f>'IS'!H44</f>
        <v>5448</v>
      </c>
      <c r="K25" s="2">
        <f t="shared" si="0"/>
        <v>17456</v>
      </c>
    </row>
    <row r="26" spans="1:11" ht="15">
      <c r="A26" s="2" t="s">
        <v>56</v>
      </c>
      <c r="B26" s="60" t="s">
        <v>10</v>
      </c>
      <c r="C26" s="60"/>
      <c r="D26" s="60" t="s">
        <v>10</v>
      </c>
      <c r="E26" s="60" t="s">
        <v>10</v>
      </c>
      <c r="F26" s="60" t="s">
        <v>10</v>
      </c>
      <c r="G26" s="59"/>
      <c r="H26" s="59">
        <v>-4822</v>
      </c>
      <c r="I26" s="59">
        <f t="shared" si="1"/>
        <v>-4822</v>
      </c>
      <c r="J26" s="60" t="s">
        <v>10</v>
      </c>
      <c r="K26" s="2">
        <f t="shared" si="0"/>
        <v>-4822</v>
      </c>
    </row>
    <row r="27" spans="2:9" ht="7.5" customHeight="1">
      <c r="B27" s="60"/>
      <c r="C27" s="60"/>
      <c r="D27" s="60"/>
      <c r="E27" s="60"/>
      <c r="F27" s="60"/>
      <c r="G27" s="60"/>
      <c r="H27" s="60"/>
      <c r="I27" s="59"/>
    </row>
    <row r="28" spans="1:11" ht="15.75" thickBot="1">
      <c r="A28" s="2" t="s">
        <v>155</v>
      </c>
      <c r="B28" s="61">
        <f>SUM(B15:B27)-B24</f>
        <v>139616</v>
      </c>
      <c r="C28" s="61">
        <f>SUM(C15:C25)</f>
        <v>0</v>
      </c>
      <c r="D28" s="61">
        <f aca="true" t="shared" si="2" ref="D28:K28">SUM(D15:D27)-D24</f>
        <v>31557</v>
      </c>
      <c r="E28" s="61">
        <f t="shared" si="2"/>
        <v>4653</v>
      </c>
      <c r="F28" s="61">
        <f t="shared" si="2"/>
        <v>1065</v>
      </c>
      <c r="G28" s="61">
        <f t="shared" si="2"/>
        <v>-3659</v>
      </c>
      <c r="H28" s="61">
        <f t="shared" si="2"/>
        <v>211046</v>
      </c>
      <c r="I28" s="61">
        <f t="shared" si="2"/>
        <v>384278</v>
      </c>
      <c r="J28" s="61">
        <f t="shared" si="2"/>
        <v>105127</v>
      </c>
      <c r="K28" s="61">
        <f t="shared" si="2"/>
        <v>489405</v>
      </c>
    </row>
    <row r="29" ht="15.75" thickTop="1"/>
    <row r="30" spans="1:11" ht="15">
      <c r="A30" s="2" t="s">
        <v>105</v>
      </c>
      <c r="B30" s="59">
        <v>123542</v>
      </c>
      <c r="C30" s="60" t="s">
        <v>10</v>
      </c>
      <c r="D30" s="59">
        <v>28355</v>
      </c>
      <c r="E30" s="59">
        <v>6674</v>
      </c>
      <c r="F30" s="59">
        <v>-2619</v>
      </c>
      <c r="G30" s="60" t="s">
        <v>10</v>
      </c>
      <c r="H30" s="59">
        <v>194972</v>
      </c>
      <c r="I30" s="59">
        <f>SUM(B30:H30)</f>
        <v>350924</v>
      </c>
      <c r="J30" s="2">
        <v>50983</v>
      </c>
      <c r="K30" s="2">
        <f>SUM(I30:J30)</f>
        <v>401907</v>
      </c>
    </row>
    <row r="31" spans="1:11" ht="15">
      <c r="A31" s="32" t="s">
        <v>87</v>
      </c>
      <c r="B31" s="59">
        <v>1</v>
      </c>
      <c r="C31" s="60" t="s">
        <v>10</v>
      </c>
      <c r="D31" s="60" t="s">
        <v>10</v>
      </c>
      <c r="E31" s="60" t="s">
        <v>10</v>
      </c>
      <c r="F31" s="60" t="s">
        <v>10</v>
      </c>
      <c r="G31" s="60"/>
      <c r="H31" s="60" t="s">
        <v>10</v>
      </c>
      <c r="I31" s="59">
        <f aca="true" t="shared" si="3" ref="I31:I38">SUM(B31:H31)</f>
        <v>1</v>
      </c>
      <c r="J31" s="60" t="s">
        <v>10</v>
      </c>
      <c r="K31" s="2">
        <f>SUM(I31:J31)</f>
        <v>1</v>
      </c>
    </row>
    <row r="32" spans="1:11" ht="15">
      <c r="A32" s="2" t="s">
        <v>109</v>
      </c>
      <c r="B32" s="60" t="s">
        <v>10</v>
      </c>
      <c r="C32" s="60" t="s">
        <v>10</v>
      </c>
      <c r="D32" s="60" t="s">
        <v>10</v>
      </c>
      <c r="E32" s="60" t="s">
        <v>10</v>
      </c>
      <c r="F32" s="60" t="s">
        <v>10</v>
      </c>
      <c r="G32" s="60">
        <v>-2104</v>
      </c>
      <c r="H32" s="60" t="s">
        <v>10</v>
      </c>
      <c r="I32" s="59">
        <f t="shared" si="3"/>
        <v>-2104</v>
      </c>
      <c r="J32" s="60" t="s">
        <v>10</v>
      </c>
      <c r="K32" s="2">
        <f>SUM(I32:J32)</f>
        <v>-2104</v>
      </c>
    </row>
    <row r="33" spans="1:11" ht="15">
      <c r="A33" s="2" t="s">
        <v>136</v>
      </c>
      <c r="B33" s="72"/>
      <c r="C33" s="73"/>
      <c r="D33" s="73"/>
      <c r="E33" s="73"/>
      <c r="F33" s="73"/>
      <c r="G33" s="73"/>
      <c r="H33" s="73"/>
      <c r="I33" s="74"/>
      <c r="J33" s="73"/>
      <c r="K33" s="75"/>
    </row>
    <row r="34" spans="1:11" ht="15">
      <c r="A34" s="2" t="s">
        <v>135</v>
      </c>
      <c r="B34" s="82" t="s">
        <v>10</v>
      </c>
      <c r="C34" s="83"/>
      <c r="D34" s="83" t="s">
        <v>10</v>
      </c>
      <c r="E34" s="83" t="s">
        <v>10</v>
      </c>
      <c r="F34" s="83">
        <v>3124</v>
      </c>
      <c r="G34" s="83" t="s">
        <v>10</v>
      </c>
      <c r="H34" s="83" t="s">
        <v>10</v>
      </c>
      <c r="I34" s="84">
        <f>SUM(B34:H34)</f>
        <v>3124</v>
      </c>
      <c r="J34" s="83">
        <v>1529</v>
      </c>
      <c r="K34" s="85">
        <f>SUM(I34:J34)</f>
        <v>4653</v>
      </c>
    </row>
    <row r="35" spans="1:11" ht="15">
      <c r="A35" s="2" t="s">
        <v>152</v>
      </c>
      <c r="B35" s="76" t="s">
        <v>10</v>
      </c>
      <c r="C35" s="77" t="s">
        <v>10</v>
      </c>
      <c r="D35" s="77" t="s">
        <v>10</v>
      </c>
      <c r="E35" s="77">
        <v>768</v>
      </c>
      <c r="F35" s="77" t="s">
        <v>10</v>
      </c>
      <c r="G35" s="77" t="s">
        <v>10</v>
      </c>
      <c r="H35" s="77" t="s">
        <v>10</v>
      </c>
      <c r="I35" s="78">
        <f>SUM(B35:H35)</f>
        <v>768</v>
      </c>
      <c r="J35" s="77" t="s">
        <v>10</v>
      </c>
      <c r="K35" s="79">
        <f>SUM(I35:J35)</f>
        <v>768</v>
      </c>
    </row>
    <row r="36" spans="1:10" ht="15">
      <c r="A36" s="2" t="s">
        <v>139</v>
      </c>
      <c r="B36" s="60"/>
      <c r="C36" s="60"/>
      <c r="D36" s="60"/>
      <c r="E36" s="60"/>
      <c r="F36" s="59"/>
      <c r="G36" s="60"/>
      <c r="H36" s="60"/>
      <c r="I36" s="59">
        <f t="shared" si="3"/>
        <v>0</v>
      </c>
      <c r="J36" s="60"/>
    </row>
    <row r="37" spans="1:11" ht="15">
      <c r="A37" s="2" t="s">
        <v>137</v>
      </c>
      <c r="B37" s="71">
        <v>0</v>
      </c>
      <c r="C37" s="71" t="s">
        <v>10</v>
      </c>
      <c r="D37" s="71">
        <v>0</v>
      </c>
      <c r="E37" s="71">
        <v>768</v>
      </c>
      <c r="F37" s="71">
        <f>F34</f>
        <v>3124</v>
      </c>
      <c r="G37" s="71">
        <v>0</v>
      </c>
      <c r="H37" s="59">
        <f>'IS'!H53</f>
        <v>0</v>
      </c>
      <c r="I37" s="59">
        <f t="shared" si="3"/>
        <v>3892</v>
      </c>
      <c r="J37" s="71">
        <f>J34</f>
        <v>1529</v>
      </c>
      <c r="K37" s="2">
        <f>SUM(I37:J37)</f>
        <v>5421</v>
      </c>
    </row>
    <row r="38" spans="1:11" ht="15">
      <c r="A38" s="2" t="str">
        <f>A25</f>
        <v> Profit for the financial year</v>
      </c>
      <c r="B38" s="60" t="s">
        <v>10</v>
      </c>
      <c r="C38" s="60" t="s">
        <v>10</v>
      </c>
      <c r="D38" s="60" t="s">
        <v>10</v>
      </c>
      <c r="E38" s="60" t="s">
        <v>10</v>
      </c>
      <c r="F38" s="60" t="s">
        <v>10</v>
      </c>
      <c r="G38" s="60" t="s">
        <v>10</v>
      </c>
      <c r="H38" s="59">
        <v>13477</v>
      </c>
      <c r="I38" s="59">
        <f t="shared" si="3"/>
        <v>13477</v>
      </c>
      <c r="J38" s="60">
        <v>4359</v>
      </c>
      <c r="K38" s="2">
        <f>SUM(I38:J38)</f>
        <v>17836</v>
      </c>
    </row>
    <row r="39" spans="1:11" ht="15">
      <c r="A39" s="2" t="s">
        <v>56</v>
      </c>
      <c r="B39" s="60" t="s">
        <v>10</v>
      </c>
      <c r="C39" s="60"/>
      <c r="D39" s="60" t="s">
        <v>10</v>
      </c>
      <c r="E39" s="60" t="s">
        <v>10</v>
      </c>
      <c r="F39" s="60" t="s">
        <v>10</v>
      </c>
      <c r="G39" s="59"/>
      <c r="H39" s="59">
        <v>-4589</v>
      </c>
      <c r="I39" s="59">
        <f>SUM(B39:H39)</f>
        <v>-4589</v>
      </c>
      <c r="J39" s="60" t="s">
        <v>10</v>
      </c>
      <c r="K39" s="2">
        <f>SUM(I39:J39)</f>
        <v>-4589</v>
      </c>
    </row>
    <row r="40" spans="2:9" ht="7.5" customHeight="1">
      <c r="B40" s="60"/>
      <c r="C40" s="60"/>
      <c r="D40" s="60"/>
      <c r="E40" s="60"/>
      <c r="F40" s="60"/>
      <c r="G40" s="60"/>
      <c r="H40" s="60"/>
      <c r="I40" s="59"/>
    </row>
    <row r="41" spans="1:11" ht="15.75" thickBot="1">
      <c r="A41" s="2" t="s">
        <v>154</v>
      </c>
      <c r="B41" s="61">
        <f>SUM(B30:B40)-B37</f>
        <v>123543</v>
      </c>
      <c r="C41" s="80" t="s">
        <v>10</v>
      </c>
      <c r="D41" s="61">
        <f aca="true" t="shared" si="4" ref="D41:K41">SUM(D30:D40)-D37</f>
        <v>28355</v>
      </c>
      <c r="E41" s="61">
        <f t="shared" si="4"/>
        <v>7442</v>
      </c>
      <c r="F41" s="61">
        <f>SUM(F30:F40)-F37</f>
        <v>505</v>
      </c>
      <c r="G41" s="61">
        <f t="shared" si="4"/>
        <v>-2104</v>
      </c>
      <c r="H41" s="61">
        <f t="shared" si="4"/>
        <v>203860</v>
      </c>
      <c r="I41" s="61">
        <f t="shared" si="4"/>
        <v>361601</v>
      </c>
      <c r="J41" s="61">
        <f t="shared" si="4"/>
        <v>56871</v>
      </c>
      <c r="K41" s="61">
        <f t="shared" si="4"/>
        <v>418472</v>
      </c>
    </row>
    <row r="42" ht="15.75" thickTop="1"/>
    <row r="56" ht="7.5" customHeight="1"/>
    <row r="57" ht="15" hidden="1"/>
    <row r="58" ht="15" hidden="1"/>
    <row r="61" spans="1:10" ht="15">
      <c r="A61" s="1" t="s">
        <v>160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5">
      <c r="A62" s="1" t="s">
        <v>159</v>
      </c>
      <c r="B62" s="17"/>
      <c r="C62" s="17"/>
      <c r="D62" s="17"/>
      <c r="E62" s="17"/>
      <c r="F62" s="17"/>
      <c r="G62" s="17"/>
      <c r="H62" s="17"/>
      <c r="I62" s="17"/>
      <c r="J62" s="17"/>
    </row>
  </sheetData>
  <mergeCells count="3">
    <mergeCell ref="G9:H9"/>
    <mergeCell ref="B8:H8"/>
    <mergeCell ref="C9:F9"/>
  </mergeCells>
  <printOptions/>
  <pageMargins left="0.5" right="0.5" top="0.75" bottom="0.5" header="0.5" footer="0.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8"/>
  <sheetViews>
    <sheetView workbookViewId="0" topLeftCell="A1">
      <selection activeCell="F34" sqref="F34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2.10546875" style="2" customWidth="1"/>
    <col min="6" max="6" width="10.6640625" style="31" customWidth="1"/>
    <col min="7" max="7" width="1.5625" style="54" customWidth="1"/>
    <col min="8" max="8" width="10.4453125" style="31" customWidth="1"/>
    <col min="9" max="9" width="3.6640625" style="2" customWidth="1"/>
    <col min="10" max="16384" width="8.88671875" style="2" customWidth="1"/>
  </cols>
  <sheetData>
    <row r="3" ht="15">
      <c r="A3" s="3" t="s">
        <v>21</v>
      </c>
    </row>
    <row r="4" ht="15">
      <c r="A4" s="3" t="s">
        <v>22</v>
      </c>
    </row>
    <row r="5" ht="15">
      <c r="A5" s="3" t="s">
        <v>62</v>
      </c>
    </row>
    <row r="6" ht="15">
      <c r="A6" s="3" t="s">
        <v>150</v>
      </c>
    </row>
    <row r="7" ht="15">
      <c r="A7" s="10" t="s">
        <v>57</v>
      </c>
    </row>
    <row r="8" spans="1:8" ht="15">
      <c r="A8" s="3"/>
      <c r="F8" s="56"/>
      <c r="G8" s="62"/>
      <c r="H8" s="56"/>
    </row>
    <row r="9" spans="6:8" ht="15">
      <c r="F9" s="56" t="str">
        <f>H9</f>
        <v>YEAR ENDED</v>
      </c>
      <c r="H9" s="56" t="s">
        <v>52</v>
      </c>
    </row>
    <row r="10" spans="6:8" ht="15">
      <c r="F10" s="40" t="s">
        <v>147</v>
      </c>
      <c r="H10" s="40" t="s">
        <v>146</v>
      </c>
    </row>
    <row r="11" spans="6:8" ht="15">
      <c r="F11" s="56" t="s">
        <v>8</v>
      </c>
      <c r="H11" s="56" t="s">
        <v>8</v>
      </c>
    </row>
    <row r="12" spans="2:8" ht="15">
      <c r="B12" s="3" t="s">
        <v>76</v>
      </c>
      <c r="F12" s="56"/>
      <c r="H12" s="56"/>
    </row>
    <row r="13" spans="6:8" ht="15">
      <c r="F13" s="56"/>
      <c r="H13" s="56"/>
    </row>
    <row r="14" spans="2:8" ht="15">
      <c r="B14" s="2" t="s">
        <v>130</v>
      </c>
      <c r="F14" s="48">
        <f>'IS'!H35</f>
        <v>22172</v>
      </c>
      <c r="H14" s="48">
        <v>23388</v>
      </c>
    </row>
    <row r="15" spans="6:8" ht="15">
      <c r="F15" s="34"/>
      <c r="H15" s="34"/>
    </row>
    <row r="16" spans="2:8" ht="15">
      <c r="B16" s="2" t="s">
        <v>77</v>
      </c>
      <c r="F16" s="48">
        <v>19672</v>
      </c>
      <c r="H16" s="48">
        <v>17751</v>
      </c>
    </row>
    <row r="17" spans="6:8" ht="15">
      <c r="F17" s="69"/>
      <c r="H17" s="69"/>
    </row>
    <row r="18" spans="2:8" ht="15">
      <c r="B18" s="2" t="s">
        <v>78</v>
      </c>
      <c r="F18" s="48">
        <f>SUM(F14:F16)</f>
        <v>41844</v>
      </c>
      <c r="H18" s="48">
        <v>41957</v>
      </c>
    </row>
    <row r="19" spans="6:8" ht="15">
      <c r="F19" s="48"/>
      <c r="H19" s="48"/>
    </row>
    <row r="20" spans="2:8" ht="15">
      <c r="B20" s="2" t="s">
        <v>79</v>
      </c>
      <c r="F20" s="48"/>
      <c r="H20" s="48"/>
    </row>
    <row r="21" spans="2:8" ht="15">
      <c r="B21" s="2" t="s">
        <v>80</v>
      </c>
      <c r="F21" s="48">
        <v>2975</v>
      </c>
      <c r="H21" s="48">
        <v>15869</v>
      </c>
    </row>
    <row r="22" spans="2:8" ht="15">
      <c r="B22" s="2" t="s">
        <v>81</v>
      </c>
      <c r="F22" s="48">
        <v>-12510</v>
      </c>
      <c r="H22" s="48">
        <v>-20524</v>
      </c>
    </row>
    <row r="23" spans="6:8" ht="15">
      <c r="F23" s="49"/>
      <c r="H23" s="49"/>
    </row>
    <row r="24" spans="2:8" ht="15">
      <c r="B24" s="2" t="s">
        <v>82</v>
      </c>
      <c r="F24" s="48">
        <f>SUM(F18:F22)</f>
        <v>32309</v>
      </c>
      <c r="H24" s="48">
        <f>SUM(H18:H22)</f>
        <v>37302</v>
      </c>
    </row>
    <row r="25" spans="6:8" ht="15">
      <c r="F25" s="48"/>
      <c r="H25" s="48"/>
    </row>
    <row r="26" spans="2:8" ht="15">
      <c r="B26" s="2" t="s">
        <v>128</v>
      </c>
      <c r="F26" s="48">
        <v>-5180</v>
      </c>
      <c r="H26" s="48">
        <v>-10577</v>
      </c>
    </row>
    <row r="27" spans="2:8" ht="15">
      <c r="B27" s="2" t="s">
        <v>83</v>
      </c>
      <c r="F27" s="48">
        <v>406</v>
      </c>
      <c r="H27" s="48">
        <v>-1263</v>
      </c>
    </row>
    <row r="28" spans="6:8" ht="15">
      <c r="F28" s="49"/>
      <c r="H28" s="49"/>
    </row>
    <row r="29" spans="2:8" ht="15">
      <c r="B29" s="2" t="s">
        <v>84</v>
      </c>
      <c r="F29" s="48">
        <f>SUM(F24:F27)</f>
        <v>27535</v>
      </c>
      <c r="H29" s="48">
        <f>SUM(H24:H27)</f>
        <v>25462</v>
      </c>
    </row>
    <row r="30" ht="13.5" customHeight="1"/>
    <row r="31" spans="2:8" ht="15">
      <c r="B31" s="2" t="s">
        <v>129</v>
      </c>
      <c r="F31" s="30">
        <v>-8914</v>
      </c>
      <c r="H31" s="30">
        <v>-21686</v>
      </c>
    </row>
    <row r="32" ht="13.5" customHeight="1"/>
    <row r="33" spans="2:8" ht="15">
      <c r="B33" s="2" t="s">
        <v>142</v>
      </c>
      <c r="F33" s="30">
        <v>18755</v>
      </c>
      <c r="G33" s="55"/>
      <c r="H33" s="30">
        <v>-28011</v>
      </c>
    </row>
    <row r="34" spans="6:8" ht="13.5" customHeight="1">
      <c r="F34" s="57"/>
      <c r="H34" s="57"/>
    </row>
    <row r="35" spans="2:8" ht="15">
      <c r="B35" s="3" t="s">
        <v>140</v>
      </c>
      <c r="C35" s="3"/>
      <c r="D35" s="3"/>
      <c r="F35" s="31">
        <f>+F33+F31+F29</f>
        <v>37376</v>
      </c>
      <c r="H35" s="31">
        <f>+H33+H31+H29</f>
        <v>-24235</v>
      </c>
    </row>
    <row r="36" spans="2:8" ht="15">
      <c r="B36" s="3"/>
      <c r="C36" s="3"/>
      <c r="D36" s="3"/>
      <c r="F36" s="30"/>
      <c r="H36" s="30"/>
    </row>
    <row r="37" spans="2:8" ht="15">
      <c r="B37" s="3" t="s">
        <v>149</v>
      </c>
      <c r="C37" s="3"/>
      <c r="D37" s="3"/>
      <c r="F37" s="31">
        <v>3240</v>
      </c>
      <c r="H37" s="31">
        <v>27475</v>
      </c>
    </row>
    <row r="38" spans="2:4" ht="15">
      <c r="B38" s="3"/>
      <c r="C38" s="3"/>
      <c r="D38" s="3"/>
    </row>
    <row r="39" spans="2:8" ht="15.75" thickBot="1">
      <c r="B39" s="3" t="s">
        <v>148</v>
      </c>
      <c r="C39" s="3"/>
      <c r="D39" s="3"/>
      <c r="F39" s="35">
        <f>+F37+F35</f>
        <v>40616</v>
      </c>
      <c r="H39" s="35">
        <f>+H37+H35</f>
        <v>3240</v>
      </c>
    </row>
    <row r="40" spans="2:11" ht="11.25" customHeight="1" thickTop="1">
      <c r="B40" s="3"/>
      <c r="C40" s="3"/>
      <c r="D40" s="3"/>
      <c r="F40" s="30"/>
      <c r="H40" s="30"/>
      <c r="K40" s="58"/>
    </row>
    <row r="41" ht="6" customHeight="1"/>
    <row r="42" spans="2:4" ht="15">
      <c r="B42" s="3" t="s">
        <v>40</v>
      </c>
      <c r="C42" s="3"/>
      <c r="D42" s="3"/>
    </row>
    <row r="43" spans="2:8" ht="15">
      <c r="B43" s="2" t="s">
        <v>122</v>
      </c>
      <c r="F43" s="31">
        <f>'BS'!C30</f>
        <v>1085</v>
      </c>
      <c r="H43" s="31">
        <v>230</v>
      </c>
    </row>
    <row r="44" spans="2:8" ht="15">
      <c r="B44" s="2" t="s">
        <v>120</v>
      </c>
      <c r="F44" s="31">
        <f>'BS'!C31</f>
        <v>22322</v>
      </c>
      <c r="H44" s="31">
        <v>2148</v>
      </c>
    </row>
    <row r="45" spans="2:8" ht="15">
      <c r="B45" s="2" t="s">
        <v>55</v>
      </c>
      <c r="F45" s="31">
        <f>'BS'!C32</f>
        <v>21122</v>
      </c>
      <c r="H45" s="31">
        <v>10709</v>
      </c>
    </row>
    <row r="46" spans="2:8" ht="15">
      <c r="B46" s="2" t="s">
        <v>39</v>
      </c>
      <c r="F46" s="31">
        <v>-2922</v>
      </c>
      <c r="H46" s="31">
        <v>-9668</v>
      </c>
    </row>
    <row r="47" spans="6:8" ht="15">
      <c r="F47" s="36">
        <f>SUM(F42:F46)</f>
        <v>41607</v>
      </c>
      <c r="H47" s="36">
        <f>SUM(H42:H46)</f>
        <v>3419</v>
      </c>
    </row>
    <row r="48" spans="2:8" ht="15">
      <c r="B48" s="2" t="s">
        <v>123</v>
      </c>
      <c r="F48" s="30">
        <v>-991</v>
      </c>
      <c r="H48" s="30">
        <v>-179</v>
      </c>
    </row>
    <row r="49" spans="6:8" ht="15.75" thickBot="1">
      <c r="F49" s="35">
        <f>SUM(F47:F48)</f>
        <v>40616</v>
      </c>
      <c r="H49" s="35">
        <f>SUM(H47:H48)</f>
        <v>3240</v>
      </c>
    </row>
    <row r="50" spans="6:8" ht="15.75" thickTop="1">
      <c r="F50" s="30"/>
      <c r="H50" s="30"/>
    </row>
    <row r="51" spans="6:8" ht="15">
      <c r="F51" s="30"/>
      <c r="H51" s="30"/>
    </row>
    <row r="52" spans="6:8" ht="14.25" customHeight="1">
      <c r="F52" s="30"/>
      <c r="H52" s="30"/>
    </row>
    <row r="53" spans="6:8" ht="15" hidden="1">
      <c r="F53" s="30"/>
      <c r="H53" s="30"/>
    </row>
    <row r="54" spans="6:8" ht="1.5" customHeight="1">
      <c r="F54" s="30"/>
      <c r="H54" s="30"/>
    </row>
    <row r="55" spans="2:9" ht="15">
      <c r="B55" s="1" t="s">
        <v>64</v>
      </c>
      <c r="C55" s="17"/>
      <c r="D55" s="17"/>
      <c r="E55" s="17"/>
      <c r="F55" s="37"/>
      <c r="H55" s="37"/>
      <c r="I55" s="17"/>
    </row>
    <row r="56" spans="2:9" ht="15">
      <c r="B56" s="1" t="s">
        <v>125</v>
      </c>
      <c r="C56" s="17"/>
      <c r="D56" s="17"/>
      <c r="E56" s="17"/>
      <c r="F56" s="37"/>
      <c r="H56" s="37"/>
      <c r="I56" s="17"/>
    </row>
    <row r="89" ht="15">
      <c r="B89" s="2" t="s">
        <v>36</v>
      </c>
    </row>
    <row r="98" ht="15">
      <c r="B98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Lin</cp:lastModifiedBy>
  <cp:lastPrinted>2010-05-26T08:59:28Z</cp:lastPrinted>
  <dcterms:created xsi:type="dcterms:W3CDTF">2003-02-21T04:55:54Z</dcterms:created>
  <dcterms:modified xsi:type="dcterms:W3CDTF">2010-05-26T08:59:31Z</dcterms:modified>
  <cp:category/>
  <cp:version/>
  <cp:contentType/>
  <cp:contentStatus/>
</cp:coreProperties>
</file>